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0730" windowHeight="11760"/>
  </bookViews>
  <sheets>
    <sheet name="FINAL IES2 (3a CN)" sheetId="5" r:id="rId1"/>
    <sheet name="FINAL IES2 (2a CN)" sheetId="9" r:id="rId2"/>
  </sheets>
  <calcPr calcId="125725" concurrentCalc="0"/>
</workbook>
</file>

<file path=xl/calcChain.xml><?xml version="1.0" encoding="utf-8"?>
<calcChain xmlns="http://schemas.openxmlformats.org/spreadsheetml/2006/main">
  <c r="C36" i="9"/>
  <c r="C68"/>
  <c r="K59"/>
  <c r="J59"/>
  <c r="I59"/>
  <c r="H59"/>
  <c r="G59"/>
  <c r="F59"/>
  <c r="E59"/>
  <c r="D59"/>
  <c r="K56"/>
  <c r="J56"/>
  <c r="I56"/>
  <c r="H56"/>
  <c r="G56"/>
  <c r="F56"/>
  <c r="E56"/>
  <c r="D56"/>
  <c r="K52"/>
  <c r="J52"/>
  <c r="I52"/>
  <c r="H52"/>
  <c r="G52"/>
  <c r="F52"/>
  <c r="E52"/>
  <c r="D52"/>
  <c r="K51"/>
  <c r="J51"/>
  <c r="I51"/>
  <c r="H51"/>
  <c r="G51"/>
  <c r="F51"/>
  <c r="E51"/>
  <c r="D51"/>
  <c r="K44"/>
  <c r="J44"/>
  <c r="I44"/>
  <c r="H44"/>
  <c r="G44"/>
  <c r="F44"/>
  <c r="E44"/>
  <c r="D44"/>
  <c r="K37"/>
  <c r="J37"/>
  <c r="I37"/>
  <c r="H37"/>
  <c r="G37"/>
  <c r="F37"/>
  <c r="E37"/>
  <c r="D37"/>
  <c r="K36"/>
  <c r="J36"/>
  <c r="I36"/>
  <c r="H36"/>
  <c r="G36"/>
  <c r="F36"/>
  <c r="E36"/>
  <c r="D36"/>
  <c r="K32"/>
  <c r="J32"/>
  <c r="I32"/>
  <c r="H32"/>
  <c r="G32"/>
  <c r="F32"/>
  <c r="E32"/>
  <c r="D32"/>
  <c r="K20"/>
  <c r="J20"/>
  <c r="I20"/>
  <c r="H20"/>
  <c r="G20"/>
  <c r="F20"/>
  <c r="E20"/>
  <c r="D20"/>
  <c r="K5"/>
  <c r="J5"/>
  <c r="I5"/>
  <c r="H5"/>
  <c r="G5"/>
  <c r="F5"/>
  <c r="E5"/>
  <c r="D5"/>
  <c r="K4"/>
  <c r="K68"/>
  <c r="J4"/>
  <c r="J68"/>
  <c r="I4"/>
  <c r="I68"/>
  <c r="H4"/>
  <c r="H68"/>
  <c r="G4"/>
  <c r="G68"/>
  <c r="F4"/>
  <c r="F68"/>
  <c r="E4"/>
  <c r="E68"/>
  <c r="D4"/>
  <c r="D68"/>
  <c r="C36" i="5"/>
  <c r="C68"/>
  <c r="E37"/>
  <c r="F37"/>
  <c r="G32"/>
  <c r="G37"/>
  <c r="H5"/>
  <c r="H32"/>
  <c r="I5"/>
  <c r="J32"/>
  <c r="J37"/>
  <c r="K5"/>
  <c r="K37"/>
  <c r="D37"/>
  <c r="G52"/>
  <c r="F52"/>
  <c r="J56"/>
  <c r="D56"/>
  <c r="D52"/>
  <c r="J5"/>
  <c r="D32"/>
  <c r="D5"/>
  <c r="K56"/>
  <c r="J52"/>
  <c r="I37"/>
  <c r="I32"/>
  <c r="G56"/>
  <c r="F56"/>
  <c r="D51"/>
  <c r="K52"/>
  <c r="K32"/>
  <c r="I52"/>
  <c r="H52"/>
  <c r="F51"/>
  <c r="F32"/>
  <c r="F5"/>
  <c r="E52"/>
  <c r="E32"/>
  <c r="G51"/>
  <c r="D20"/>
  <c r="G5"/>
  <c r="E5"/>
  <c r="J51"/>
  <c r="E56"/>
  <c r="I56"/>
  <c r="H56"/>
  <c r="H51"/>
  <c r="H37"/>
  <c r="K51"/>
  <c r="E51"/>
  <c r="I51"/>
  <c r="D4"/>
  <c r="D44"/>
  <c r="D36"/>
  <c r="J44"/>
  <c r="J36"/>
  <c r="E44"/>
  <c r="E36"/>
  <c r="F44"/>
  <c r="F36"/>
  <c r="I44"/>
  <c r="I36"/>
  <c r="K44"/>
  <c r="K36"/>
  <c r="H44"/>
  <c r="H36"/>
  <c r="G44"/>
  <c r="G36"/>
  <c r="I59"/>
  <c r="D59"/>
  <c r="D68"/>
  <c r="F59"/>
  <c r="G59"/>
  <c r="H59"/>
  <c r="J59"/>
  <c r="K59"/>
  <c r="E59"/>
  <c r="I20"/>
  <c r="I4"/>
  <c r="I68"/>
  <c r="G20"/>
  <c r="J20"/>
  <c r="J4"/>
  <c r="J68"/>
  <c r="G4"/>
  <c r="G68"/>
  <c r="E20"/>
  <c r="E4"/>
  <c r="E68"/>
  <c r="H20"/>
  <c r="H4"/>
  <c r="H68"/>
  <c r="F20"/>
  <c r="F4"/>
  <c r="F68"/>
  <c r="K20"/>
  <c r="K4"/>
  <c r="K68"/>
</calcChain>
</file>

<file path=xl/sharedStrings.xml><?xml version="1.0" encoding="utf-8"?>
<sst xmlns="http://schemas.openxmlformats.org/spreadsheetml/2006/main" count="134" uniqueCount="65">
  <si>
    <t>Setor</t>
  </si>
  <si>
    <t>Consumo do Setor Energético</t>
  </si>
  <si>
    <t>Transformações</t>
  </si>
  <si>
    <t>Centrais Elétricas de Serviço Público</t>
  </si>
  <si>
    <t>Centrais Elétricas Autoprodutoras</t>
  </si>
  <si>
    <t>Carvoarias</t>
  </si>
  <si>
    <t>Residencial</t>
  </si>
  <si>
    <t>Serviços</t>
  </si>
  <si>
    <t xml:space="preserve">Público </t>
  </si>
  <si>
    <t>Agropecuário</t>
  </si>
  <si>
    <t>Transportes</t>
  </si>
  <si>
    <t>Rodoviário</t>
  </si>
  <si>
    <t>Ferroviário</t>
  </si>
  <si>
    <t>Aéreo</t>
  </si>
  <si>
    <t>Hidroviário</t>
  </si>
  <si>
    <t>Cimento</t>
  </si>
  <si>
    <t>Ferro-gusa e aço</t>
  </si>
  <si>
    <t>Ferro-ligas</t>
  </si>
  <si>
    <t>Mineração e pelotização</t>
  </si>
  <si>
    <t>Não ferrosos e outros metais</t>
  </si>
  <si>
    <t>Química</t>
  </si>
  <si>
    <t>Alimentos e bebidas</t>
  </si>
  <si>
    <t>Têxtil</t>
  </si>
  <si>
    <t>Papel e Celulose</t>
  </si>
  <si>
    <t>Cerâmica</t>
  </si>
  <si>
    <t>Outras indústrias</t>
  </si>
  <si>
    <t>AFOLU</t>
  </si>
  <si>
    <t>Recuperação de Pastagem</t>
  </si>
  <si>
    <t>Sistemas Silvopastorais</t>
  </si>
  <si>
    <t>Florestas plantadas não consorciadas*</t>
  </si>
  <si>
    <t>Restauração de Floresta Nativa</t>
  </si>
  <si>
    <t>Aplicação de calcário nos solos</t>
  </si>
  <si>
    <t>Fermentação Entérica</t>
  </si>
  <si>
    <t>Manejo de Dejetos</t>
  </si>
  <si>
    <t>Solos Agrícolas</t>
  </si>
  <si>
    <t>Cultivo de Arroz</t>
  </si>
  <si>
    <t>Queima de Resíduos Agrícolas</t>
  </si>
  <si>
    <t>Sistema de Plantio Direto</t>
  </si>
  <si>
    <t>Resíduos sólidos</t>
  </si>
  <si>
    <t>Resíduo sólido urbano + industrial (aterros)</t>
  </si>
  <si>
    <t>Resíduo sólido saúde (incineração)</t>
  </si>
  <si>
    <t>Resíduos sólidos indutrial (incineração)</t>
  </si>
  <si>
    <t>Efluentes</t>
  </si>
  <si>
    <t xml:space="preserve">Esgoto </t>
  </si>
  <si>
    <t>Efluente industrial</t>
  </si>
  <si>
    <t>Emissões Fugitivas</t>
  </si>
  <si>
    <t>E&amp;P</t>
  </si>
  <si>
    <t>Refino</t>
  </si>
  <si>
    <t>Carvão</t>
  </si>
  <si>
    <t>IPPU</t>
  </si>
  <si>
    <t>Indústria Mineral</t>
  </si>
  <si>
    <t>Ferroligas</t>
  </si>
  <si>
    <t>Alumínio</t>
  </si>
  <si>
    <t>Indústria Química</t>
  </si>
  <si>
    <t>Produtos de uso não energético</t>
  </si>
  <si>
    <t>Indústria (energia)</t>
  </si>
  <si>
    <t>Resíduos</t>
  </si>
  <si>
    <t>HFCs, PFCs, SF6</t>
  </si>
  <si>
    <t>Energético Amplo  (Oferta de Energia)</t>
  </si>
  <si>
    <t>TOTAL</t>
  </si>
  <si>
    <t xml:space="preserve">Energia </t>
  </si>
  <si>
    <t>Emissões Líquidas de MUT</t>
  </si>
  <si>
    <t>Mudança e uso da terra</t>
  </si>
  <si>
    <t>Agropecuária</t>
  </si>
  <si>
    <t>Gg CO2e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</si>
</sst>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Fill="1"/>
    <xf numFmtId="165" fontId="0" fillId="0" borderId="0" xfId="1" applyNumberFormat="1" applyFont="1" applyFill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166" fontId="0" fillId="0" borderId="0" xfId="1" applyNumberFormat="1" applyFont="1"/>
    <xf numFmtId="3" fontId="0" fillId="0" borderId="0" xfId="1" applyNumberFormat="1" applyFont="1" applyAlignment="1">
      <alignment horizontal="center" vertical="center"/>
    </xf>
    <xf numFmtId="3" fontId="0" fillId="0" borderId="0" xfId="1" applyNumberFormat="1" applyFont="1" applyBorder="1" applyAlignment="1">
      <alignment horizontal="center" vertical="center"/>
    </xf>
    <xf numFmtId="3" fontId="0" fillId="0" borderId="7" xfId="1" applyNumberFormat="1" applyFont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3" fontId="0" fillId="0" borderId="5" xfId="1" applyNumberFormat="1" applyFont="1" applyBorder="1" applyAlignment="1">
      <alignment horizontal="center" vertical="center"/>
    </xf>
    <xf numFmtId="3" fontId="0" fillId="0" borderId="8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 vertical="center"/>
    </xf>
    <xf numFmtId="3" fontId="0" fillId="0" borderId="0" xfId="1" applyNumberFormat="1" applyFont="1" applyBorder="1" applyAlignment="1">
      <alignment horizontal="right" vertical="center"/>
    </xf>
    <xf numFmtId="3" fontId="0" fillId="0" borderId="0" xfId="1" applyNumberFormat="1" applyFont="1" applyFill="1" applyBorder="1" applyAlignment="1">
      <alignment horizontal="right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5" xfId="1" applyNumberFormat="1" applyFont="1" applyBorder="1" applyAlignment="1">
      <alignment horizontal="right" vertical="center"/>
    </xf>
    <xf numFmtId="3" fontId="0" fillId="0" borderId="7" xfId="1" applyNumberFormat="1" applyFont="1" applyBorder="1" applyAlignment="1">
      <alignment horizontal="right" vertical="center"/>
    </xf>
    <xf numFmtId="3" fontId="0" fillId="0" borderId="8" xfId="1" applyNumberFormat="1" applyFont="1" applyBorder="1" applyAlignment="1">
      <alignment horizontal="right" vertical="center"/>
    </xf>
    <xf numFmtId="0" fontId="0" fillId="0" borderId="0" xfId="0" applyBorder="1"/>
    <xf numFmtId="0" fontId="5" fillId="2" borderId="9" xfId="0" applyFont="1" applyFill="1" applyBorder="1" applyAlignment="1">
      <alignment horizontal="left"/>
    </xf>
    <xf numFmtId="3" fontId="5" fillId="2" borderId="10" xfId="1" applyNumberFormat="1" applyFont="1" applyFill="1" applyBorder="1" applyAlignment="1">
      <alignment horizontal="center" vertical="center"/>
    </xf>
    <xf numFmtId="3" fontId="5" fillId="2" borderId="11" xfId="1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3" fontId="0" fillId="3" borderId="3" xfId="1" applyNumberFormat="1" applyFont="1" applyFill="1" applyBorder="1" applyAlignment="1">
      <alignment horizontal="center" vertical="center"/>
    </xf>
    <xf numFmtId="3" fontId="5" fillId="3" borderId="3" xfId="1" applyNumberFormat="1" applyFont="1" applyFill="1" applyBorder="1" applyAlignment="1">
      <alignment horizontal="center" vertical="center"/>
    </xf>
    <xf numFmtId="3" fontId="5" fillId="3" borderId="4" xfId="1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3" fontId="0" fillId="3" borderId="10" xfId="1" applyNumberFormat="1" applyFont="1" applyFill="1" applyBorder="1" applyAlignment="1">
      <alignment horizontal="center" vertical="center"/>
    </xf>
    <xf numFmtId="3" fontId="5" fillId="3" borderId="10" xfId="1" applyNumberFormat="1" applyFont="1" applyFill="1" applyBorder="1" applyAlignment="1">
      <alignment horizontal="center" vertical="center"/>
    </xf>
    <xf numFmtId="3" fontId="5" fillId="3" borderId="11" xfId="1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3" fontId="0" fillId="3" borderId="0" xfId="1" applyNumberFormat="1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 vertical="center"/>
    </xf>
    <xf numFmtId="3" fontId="5" fillId="3" borderId="5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3" fontId="5" fillId="3" borderId="0" xfId="1" applyNumberFormat="1" applyFont="1" applyFill="1" applyBorder="1" applyAlignment="1">
      <alignment horizontal="left" vertic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 vertical="center"/>
    </xf>
    <xf numFmtId="1" fontId="5" fillId="2" borderId="14" xfId="1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8">
    <cellStyle name="Normal" xfId="0" builtinId="0"/>
    <cellStyle name="Normal 2" xfId="2"/>
    <cellStyle name="Normal 2 2" xfId="4"/>
    <cellStyle name="Normal 3" xfId="3"/>
    <cellStyle name="Porcentagem 2" xfId="5"/>
    <cellStyle name="Porcentagem 2 2" xfId="6"/>
    <cellStyle name="Separador de milhares" xfId="1" builtinId="3"/>
    <cellStyle name="Vírgula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B28" zoomScale="90" zoomScaleNormal="90" workbookViewId="0">
      <selection activeCell="D9" sqref="D9"/>
    </sheetView>
  </sheetViews>
  <sheetFormatPr defaultColWidth="25.42578125" defaultRowHeight="15"/>
  <cols>
    <col min="1" max="1" width="14.85546875" customWidth="1"/>
    <col min="2" max="2" width="56.42578125" customWidth="1"/>
    <col min="3" max="3" width="30.28515625" style="8" customWidth="1"/>
    <col min="4" max="11" width="25.42578125" style="2"/>
  </cols>
  <sheetData>
    <row r="1" spans="1:11" ht="15.75" thickBot="1"/>
    <row r="2" spans="1:11">
      <c r="B2" s="50" t="s">
        <v>0</v>
      </c>
      <c r="C2" s="46">
        <v>2005</v>
      </c>
      <c r="D2" s="46">
        <v>2010</v>
      </c>
      <c r="E2" s="46">
        <v>2015</v>
      </c>
      <c r="F2" s="46">
        <v>2020</v>
      </c>
      <c r="G2" s="46">
        <v>2025</v>
      </c>
      <c r="H2" s="46">
        <v>2030</v>
      </c>
      <c r="I2" s="46">
        <v>2035</v>
      </c>
      <c r="J2" s="46">
        <v>2040</v>
      </c>
      <c r="K2" s="47">
        <v>2050</v>
      </c>
    </row>
    <row r="3" spans="1:11" s="1" customFormat="1" ht="15.75" thickBot="1">
      <c r="B3" s="51"/>
      <c r="C3" s="48" t="s">
        <v>64</v>
      </c>
      <c r="D3" s="48"/>
      <c r="E3" s="48"/>
      <c r="F3" s="48"/>
      <c r="G3" s="48"/>
      <c r="H3" s="48"/>
      <c r="I3" s="48"/>
      <c r="J3" s="48"/>
      <c r="K3" s="49"/>
    </row>
    <row r="4" spans="1:11" s="1" customFormat="1" ht="15.75" thickBot="1">
      <c r="B4" s="27" t="s">
        <v>60</v>
      </c>
      <c r="C4" s="28">
        <v>316985</v>
      </c>
      <c r="D4" s="28">
        <f>D5+D11+D12+D13+D14+D15+D20+D32</f>
        <v>374101.15350037301</v>
      </c>
      <c r="E4" s="28">
        <f t="shared" ref="E4:K4" si="0">E5+E11+E12+E13+E14+E15+E20+E32</f>
        <v>454320.82332620386</v>
      </c>
      <c r="F4" s="28">
        <f t="shared" si="0"/>
        <v>391192.50295198278</v>
      </c>
      <c r="G4" s="28">
        <f t="shared" si="0"/>
        <v>411665.14114415087</v>
      </c>
      <c r="H4" s="28">
        <f t="shared" si="0"/>
        <v>446256.44796503277</v>
      </c>
      <c r="I4" s="28">
        <f t="shared" si="0"/>
        <v>468455.22146380623</v>
      </c>
      <c r="J4" s="28">
        <f t="shared" si="0"/>
        <v>541851.66702912981</v>
      </c>
      <c r="K4" s="29">
        <f t="shared" si="0"/>
        <v>607301.15379284986</v>
      </c>
    </row>
    <row r="5" spans="1:11">
      <c r="B5" s="30" t="s">
        <v>58</v>
      </c>
      <c r="C5" s="31"/>
      <c r="D5" s="32">
        <f>SUM(D6:D7)</f>
        <v>61152.995697601284</v>
      </c>
      <c r="E5" s="32">
        <f t="shared" ref="E5:K5" si="1">SUM(E6:E7)</f>
        <v>108508.40598355213</v>
      </c>
      <c r="F5" s="32">
        <f t="shared" si="1"/>
        <v>60211.349140834383</v>
      </c>
      <c r="G5" s="32">
        <f t="shared" si="1"/>
        <v>64368.744700535317</v>
      </c>
      <c r="H5" s="32">
        <f t="shared" si="1"/>
        <v>75995.172545036417</v>
      </c>
      <c r="I5" s="32">
        <f t="shared" si="1"/>
        <v>76051.123644511448</v>
      </c>
      <c r="J5" s="32">
        <f t="shared" si="1"/>
        <v>109903.82548150615</v>
      </c>
      <c r="K5" s="33">
        <f t="shared" si="1"/>
        <v>119569.66198517109</v>
      </c>
    </row>
    <row r="6" spans="1:11">
      <c r="B6" s="16" t="s">
        <v>1</v>
      </c>
      <c r="C6" s="9"/>
      <c r="D6" s="9">
        <v>23899.773887390125</v>
      </c>
      <c r="E6" s="9">
        <v>30182.324537075943</v>
      </c>
      <c r="F6" s="9">
        <v>27906.010369057745</v>
      </c>
      <c r="G6" s="9">
        <v>31080.112048792085</v>
      </c>
      <c r="H6" s="9">
        <v>33325.815955274666</v>
      </c>
      <c r="I6" s="9">
        <v>36965.021834440449</v>
      </c>
      <c r="J6" s="9">
        <v>43991.930423277678</v>
      </c>
      <c r="K6" s="14">
        <v>53073.958659901407</v>
      </c>
    </row>
    <row r="7" spans="1:11">
      <c r="B7" s="16" t="s">
        <v>2</v>
      </c>
      <c r="C7" s="9"/>
      <c r="D7" s="9">
        <v>37253.221810211158</v>
      </c>
      <c r="E7" s="9">
        <v>78326.081446476193</v>
      </c>
      <c r="F7" s="9">
        <v>32305.338771776642</v>
      </c>
      <c r="G7" s="9">
        <v>33288.632651743232</v>
      </c>
      <c r="H7" s="9">
        <v>42669.356589761759</v>
      </c>
      <c r="I7" s="9">
        <v>39086.101810070999</v>
      </c>
      <c r="J7" s="9">
        <v>65911.895058228474</v>
      </c>
      <c r="K7" s="14">
        <v>66495.703325269671</v>
      </c>
    </row>
    <row r="8" spans="1:11">
      <c r="B8" s="5" t="s">
        <v>3</v>
      </c>
      <c r="C8" s="9"/>
      <c r="D8" s="20">
        <v>26710.094112171675</v>
      </c>
      <c r="E8" s="20">
        <v>65615.256636725331</v>
      </c>
      <c r="F8" s="20">
        <v>30852.545826620164</v>
      </c>
      <c r="G8" s="20">
        <v>31637.894978343276</v>
      </c>
      <c r="H8" s="20">
        <v>40832.631186921004</v>
      </c>
      <c r="I8" s="20">
        <v>36932.493614313607</v>
      </c>
      <c r="J8" s="20">
        <v>61555.747851635751</v>
      </c>
      <c r="K8" s="23">
        <v>59906.951705833919</v>
      </c>
    </row>
    <row r="9" spans="1:11">
      <c r="B9" s="5" t="s">
        <v>4</v>
      </c>
      <c r="C9" s="9"/>
      <c r="D9" s="20">
        <v>9856.0910586687223</v>
      </c>
      <c r="E9" s="20">
        <v>12119.860302327894</v>
      </c>
      <c r="F9" s="20">
        <v>946.31909859647999</v>
      </c>
      <c r="G9" s="20">
        <v>1007.47102251996</v>
      </c>
      <c r="H9" s="20">
        <v>1192.7268993207599</v>
      </c>
      <c r="I9" s="20">
        <v>1473.9398309573999</v>
      </c>
      <c r="J9" s="20">
        <v>3470.7009712327199</v>
      </c>
      <c r="K9" s="23">
        <v>5536.347523115759</v>
      </c>
    </row>
    <row r="10" spans="1:11" ht="15.75" thickBot="1">
      <c r="B10" s="6" t="s">
        <v>5</v>
      </c>
      <c r="C10" s="10"/>
      <c r="D10" s="24">
        <v>687.03663937076362</v>
      </c>
      <c r="E10" s="24">
        <v>590.96450742297725</v>
      </c>
      <c r="F10" s="24">
        <v>506.47384655999997</v>
      </c>
      <c r="G10" s="24">
        <v>643.26665088000004</v>
      </c>
      <c r="H10" s="24">
        <v>643.99850351999999</v>
      </c>
      <c r="I10" s="24">
        <v>679.66836480000006</v>
      </c>
      <c r="J10" s="24">
        <v>885.44623535999995</v>
      </c>
      <c r="K10" s="25">
        <v>1052.40409632</v>
      </c>
    </row>
    <row r="11" spans="1:11" ht="15.75" thickBot="1">
      <c r="B11" s="34" t="s">
        <v>6</v>
      </c>
      <c r="C11" s="35"/>
      <c r="D11" s="36">
        <v>26205.574295012637</v>
      </c>
      <c r="E11" s="36">
        <v>25611.870619016932</v>
      </c>
      <c r="F11" s="36">
        <v>26511.733521416085</v>
      </c>
      <c r="G11" s="36">
        <v>28107.216959407859</v>
      </c>
      <c r="H11" s="36">
        <v>29170.860760655534</v>
      </c>
      <c r="I11" s="36">
        <v>29731.527975629229</v>
      </c>
      <c r="J11" s="36">
        <v>30845.043109257211</v>
      </c>
      <c r="K11" s="37">
        <v>31916.53726397955</v>
      </c>
    </row>
    <row r="12" spans="1:11" ht="15.75" thickBot="1">
      <c r="B12" s="34" t="s">
        <v>7</v>
      </c>
      <c r="C12" s="35"/>
      <c r="D12" s="36">
        <v>1562.7820912329453</v>
      </c>
      <c r="E12" s="36">
        <v>1524.3146553803435</v>
      </c>
      <c r="F12" s="36">
        <v>1824.2504716820436</v>
      </c>
      <c r="G12" s="36">
        <v>2016.8928370345184</v>
      </c>
      <c r="H12" s="36">
        <v>2192.3238169117326</v>
      </c>
      <c r="I12" s="36">
        <v>2541.3012318018932</v>
      </c>
      <c r="J12" s="36">
        <v>2871.6972844690631</v>
      </c>
      <c r="K12" s="37">
        <v>3477.8554724225105</v>
      </c>
    </row>
    <row r="13" spans="1:11" ht="15.75" thickBot="1">
      <c r="B13" s="34" t="s">
        <v>8</v>
      </c>
      <c r="C13" s="35"/>
      <c r="D13" s="36">
        <v>1196.9539544395543</v>
      </c>
      <c r="E13" s="36">
        <v>821.15986352521963</v>
      </c>
      <c r="F13" s="36">
        <v>748.80777043195644</v>
      </c>
      <c r="G13" s="36">
        <v>739.76869341379029</v>
      </c>
      <c r="H13" s="36">
        <v>715.50089094214525</v>
      </c>
      <c r="I13" s="36">
        <v>734.37878951769915</v>
      </c>
      <c r="J13" s="36">
        <v>729.97409091730299</v>
      </c>
      <c r="K13" s="37">
        <v>665.87674707588792</v>
      </c>
    </row>
    <row r="14" spans="1:11" ht="15.75" thickBot="1">
      <c r="B14" s="34" t="s">
        <v>9</v>
      </c>
      <c r="C14" s="35"/>
      <c r="D14" s="36">
        <v>18215.488114083251</v>
      </c>
      <c r="E14" s="36">
        <v>19257.640533363163</v>
      </c>
      <c r="F14" s="36">
        <v>18610.583927357744</v>
      </c>
      <c r="G14" s="36">
        <v>19663.904273014352</v>
      </c>
      <c r="H14" s="36">
        <v>20800.247557335249</v>
      </c>
      <c r="I14" s="36">
        <v>21469.05712912399</v>
      </c>
      <c r="J14" s="36">
        <v>22625.487532515068</v>
      </c>
      <c r="K14" s="37">
        <v>23103.898934936919</v>
      </c>
    </row>
    <row r="15" spans="1:11">
      <c r="A15" s="26"/>
      <c r="B15" s="38" t="s">
        <v>10</v>
      </c>
      <c r="C15" s="39"/>
      <c r="D15" s="40">
        <v>174597.42215655753</v>
      </c>
      <c r="E15" s="40">
        <v>203045.34381636421</v>
      </c>
      <c r="F15" s="40">
        <v>181708.29563475482</v>
      </c>
      <c r="G15" s="40">
        <v>184281.4192730576</v>
      </c>
      <c r="H15" s="40">
        <v>197258.05738722597</v>
      </c>
      <c r="I15" s="40">
        <v>207537.4029306634</v>
      </c>
      <c r="J15" s="40">
        <v>213827.20112279785</v>
      </c>
      <c r="K15" s="41">
        <v>236612.02662977</v>
      </c>
    </row>
    <row r="16" spans="1:11">
      <c r="B16" s="16" t="s">
        <v>11</v>
      </c>
      <c r="C16" s="9"/>
      <c r="D16" s="9">
        <v>157305.32287718402</v>
      </c>
      <c r="E16" s="9">
        <v>185759.3688326056</v>
      </c>
      <c r="F16" s="9">
        <v>162649.48426666562</v>
      </c>
      <c r="G16" s="9">
        <v>162723.56073274859</v>
      </c>
      <c r="H16" s="9">
        <v>171501.86010447409</v>
      </c>
      <c r="I16" s="9">
        <v>178170.7083500567</v>
      </c>
      <c r="J16" s="9">
        <v>180216.7550695558</v>
      </c>
      <c r="K16" s="14">
        <v>193200.1787020918</v>
      </c>
    </row>
    <row r="17" spans="2:11">
      <c r="B17" s="16" t="s">
        <v>12</v>
      </c>
      <c r="C17" s="9"/>
      <c r="D17" s="9">
        <v>3013.6086328363381</v>
      </c>
      <c r="E17" s="9">
        <v>3127.182298551822</v>
      </c>
      <c r="F17" s="9">
        <v>2557.0395231318234</v>
      </c>
      <c r="G17" s="9">
        <v>2690.3974753316611</v>
      </c>
      <c r="H17" s="9">
        <v>3318.5100375593724</v>
      </c>
      <c r="I17" s="9">
        <v>3805.0666684717485</v>
      </c>
      <c r="J17" s="9">
        <v>4301.9768360080125</v>
      </c>
      <c r="K17" s="14">
        <v>6163.7970375141449</v>
      </c>
    </row>
    <row r="18" spans="2:11">
      <c r="B18" s="16" t="s">
        <v>13</v>
      </c>
      <c r="C18" s="9"/>
      <c r="D18" s="9">
        <v>9821.5219940575098</v>
      </c>
      <c r="E18" s="9">
        <v>11020.870370381637</v>
      </c>
      <c r="F18" s="9">
        <v>12006.684672262209</v>
      </c>
      <c r="G18" s="9">
        <v>13880.592890604468</v>
      </c>
      <c r="H18" s="9">
        <v>16864.995955377988</v>
      </c>
      <c r="I18" s="9">
        <v>19268.719331591266</v>
      </c>
      <c r="J18" s="9">
        <v>22109.117591966864</v>
      </c>
      <c r="K18" s="14">
        <v>27259.945078028642</v>
      </c>
    </row>
    <row r="19" spans="2:11" ht="15.75" thickBot="1">
      <c r="B19" s="17" t="s">
        <v>14</v>
      </c>
      <c r="C19" s="10"/>
      <c r="D19" s="10">
        <v>4456.9686524796862</v>
      </c>
      <c r="E19" s="10">
        <v>3137.9223148251367</v>
      </c>
      <c r="F19" s="10">
        <v>4495.0871726951154</v>
      </c>
      <c r="G19" s="10">
        <v>4986.8681743728721</v>
      </c>
      <c r="H19" s="10">
        <v>5572.6912898145401</v>
      </c>
      <c r="I19" s="10">
        <v>6292.908580543728</v>
      </c>
      <c r="J19" s="10">
        <v>7199.3516252671989</v>
      </c>
      <c r="K19" s="15">
        <v>9988.105812135389</v>
      </c>
    </row>
    <row r="20" spans="2:11">
      <c r="B20" s="30" t="s">
        <v>55</v>
      </c>
      <c r="C20" s="31"/>
      <c r="D20" s="32">
        <f>SUM(D21:D31)</f>
        <v>70785.661691445857</v>
      </c>
      <c r="E20" s="32">
        <f t="shared" ref="E20:K20" si="2">SUM(E21:E31)</f>
        <v>72557.17893335181</v>
      </c>
      <c r="F20" s="32">
        <f t="shared" si="2"/>
        <v>76704.629338372702</v>
      </c>
      <c r="G20" s="32">
        <f t="shared" si="2"/>
        <v>85508.464943238985</v>
      </c>
      <c r="H20" s="32">
        <f t="shared" si="2"/>
        <v>88204.203633442186</v>
      </c>
      <c r="I20" s="32">
        <f t="shared" si="2"/>
        <v>95480.386585617147</v>
      </c>
      <c r="J20" s="32">
        <f t="shared" si="2"/>
        <v>120772.97221945281</v>
      </c>
      <c r="K20" s="33">
        <f t="shared" si="2"/>
        <v>143825.85584866264</v>
      </c>
    </row>
    <row r="21" spans="2:11">
      <c r="B21" s="16" t="s">
        <v>15</v>
      </c>
      <c r="C21" s="9"/>
      <c r="D21" s="9">
        <v>14326.486917637014</v>
      </c>
      <c r="E21" s="9">
        <v>15984.946531444044</v>
      </c>
      <c r="F21" s="9">
        <v>15613.515059155008</v>
      </c>
      <c r="G21" s="9">
        <v>15791.008314747049</v>
      </c>
      <c r="H21" s="9">
        <v>16483.41460612433</v>
      </c>
      <c r="I21" s="9">
        <v>16982.239862381153</v>
      </c>
      <c r="J21" s="9">
        <v>22204.423041724556</v>
      </c>
      <c r="K21" s="14">
        <v>23745.863504557012</v>
      </c>
    </row>
    <row r="22" spans="2:11">
      <c r="B22" s="16" t="s">
        <v>16</v>
      </c>
      <c r="C22" s="9"/>
      <c r="D22" s="9">
        <v>5549.9424021697132</v>
      </c>
      <c r="E22" s="9">
        <v>5488.4530666089531</v>
      </c>
      <c r="F22" s="9">
        <v>6902.730491840488</v>
      </c>
      <c r="G22" s="9">
        <v>7627.956628931528</v>
      </c>
      <c r="H22" s="9">
        <v>7526.1685559969637</v>
      </c>
      <c r="I22" s="9">
        <v>8738.2527842385043</v>
      </c>
      <c r="J22" s="9">
        <v>12112.586184650212</v>
      </c>
      <c r="K22" s="14">
        <v>13999.157748035344</v>
      </c>
    </row>
    <row r="23" spans="2:11">
      <c r="B23" s="16" t="s">
        <v>17</v>
      </c>
      <c r="C23" s="9"/>
      <c r="D23" s="9">
        <v>109.20151246006043</v>
      </c>
      <c r="E23" s="9">
        <v>119.8035839770975</v>
      </c>
      <c r="F23" s="9">
        <v>210.36270909438736</v>
      </c>
      <c r="G23" s="9">
        <v>163.10018605716212</v>
      </c>
      <c r="H23" s="9">
        <v>180.7912484371484</v>
      </c>
      <c r="I23" s="9">
        <v>288.88972603828375</v>
      </c>
      <c r="J23" s="9">
        <v>327.84442182633956</v>
      </c>
      <c r="K23" s="14">
        <v>356.92662328067314</v>
      </c>
    </row>
    <row r="24" spans="2:11">
      <c r="B24" s="16" t="s">
        <v>18</v>
      </c>
      <c r="C24" s="9"/>
      <c r="D24" s="9">
        <v>7315.7346392389791</v>
      </c>
      <c r="E24" s="9">
        <v>7437.0727102605979</v>
      </c>
      <c r="F24" s="9">
        <v>7986.6184015175431</v>
      </c>
      <c r="G24" s="9">
        <v>11198.982647715366</v>
      </c>
      <c r="H24" s="9">
        <v>11750.327351690043</v>
      </c>
      <c r="I24" s="9">
        <v>10430.541035656264</v>
      </c>
      <c r="J24" s="9">
        <v>12914.064402817465</v>
      </c>
      <c r="K24" s="14">
        <v>14533.803664782619</v>
      </c>
    </row>
    <row r="25" spans="2:11">
      <c r="B25" s="16" t="s">
        <v>19</v>
      </c>
      <c r="C25" s="9"/>
      <c r="D25" s="9">
        <v>5488.2071966072863</v>
      </c>
      <c r="E25" s="9">
        <v>5535.3741030062547</v>
      </c>
      <c r="F25" s="9">
        <v>4872.3450673149455</v>
      </c>
      <c r="G25" s="9">
        <v>4929.9218154654955</v>
      </c>
      <c r="H25" s="9">
        <v>4823.2535106846999</v>
      </c>
      <c r="I25" s="9">
        <v>6015.836881469646</v>
      </c>
      <c r="J25" s="9">
        <v>7462.6336153955181</v>
      </c>
      <c r="K25" s="14">
        <v>8250.0601047318742</v>
      </c>
    </row>
    <row r="26" spans="2:11">
      <c r="B26" s="16" t="s">
        <v>20</v>
      </c>
      <c r="C26" s="9"/>
      <c r="D26" s="9">
        <v>13965.391435822316</v>
      </c>
      <c r="E26" s="9">
        <v>13320.809144155641</v>
      </c>
      <c r="F26" s="9">
        <v>16901.77177254144</v>
      </c>
      <c r="G26" s="9">
        <v>19100.185915441882</v>
      </c>
      <c r="H26" s="9">
        <v>17817.705952641056</v>
      </c>
      <c r="I26" s="9">
        <v>18052.038597602586</v>
      </c>
      <c r="J26" s="9">
        <v>21572.367961303487</v>
      </c>
      <c r="K26" s="14">
        <v>23892.636648643391</v>
      </c>
    </row>
    <row r="27" spans="2:11">
      <c r="B27" s="16" t="s">
        <v>21</v>
      </c>
      <c r="C27" s="9"/>
      <c r="D27" s="9">
        <v>5549.1287603772143</v>
      </c>
      <c r="E27" s="9">
        <v>5669.4481976432335</v>
      </c>
      <c r="F27" s="9">
        <v>5773.902341684643</v>
      </c>
      <c r="G27" s="9">
        <v>6806.052402679743</v>
      </c>
      <c r="H27" s="9">
        <v>8238.4377829697769</v>
      </c>
      <c r="I27" s="9">
        <v>10610.694114661665</v>
      </c>
      <c r="J27" s="9">
        <v>13905.049336055354</v>
      </c>
      <c r="K27" s="14">
        <v>19093.508527926588</v>
      </c>
    </row>
    <row r="28" spans="2:11">
      <c r="B28" s="16" t="s">
        <v>22</v>
      </c>
      <c r="C28" s="9"/>
      <c r="D28" s="9">
        <v>1027.9789784021766</v>
      </c>
      <c r="E28" s="9">
        <v>677.1862154087936</v>
      </c>
      <c r="F28" s="9">
        <v>1025.7974127602745</v>
      </c>
      <c r="G28" s="9">
        <v>1104.3932857108664</v>
      </c>
      <c r="H28" s="9">
        <v>1335.4983846829778</v>
      </c>
      <c r="I28" s="9">
        <v>1358.782743373808</v>
      </c>
      <c r="J28" s="9">
        <v>1324.1001461363458</v>
      </c>
      <c r="K28" s="14">
        <v>1758.4714579906627</v>
      </c>
    </row>
    <row r="29" spans="2:11">
      <c r="B29" s="16" t="s">
        <v>23</v>
      </c>
      <c r="C29" s="9"/>
      <c r="D29" s="9">
        <v>3975.4049433868986</v>
      </c>
      <c r="E29" s="9">
        <v>4422.9900545759738</v>
      </c>
      <c r="F29" s="9">
        <v>4408.0592530576232</v>
      </c>
      <c r="G29" s="9">
        <v>4997.7275075154694</v>
      </c>
      <c r="H29" s="9">
        <v>5496.7886909398785</v>
      </c>
      <c r="I29" s="9">
        <v>6915.5159182259704</v>
      </c>
      <c r="J29" s="9">
        <v>8715.2540508438851</v>
      </c>
      <c r="K29" s="14">
        <v>10602.692226021883</v>
      </c>
    </row>
    <row r="30" spans="2:11">
      <c r="B30" s="16" t="s">
        <v>24</v>
      </c>
      <c r="C30" s="9"/>
      <c r="D30" s="9">
        <v>5082.6542992763971</v>
      </c>
      <c r="E30" s="9">
        <v>5346.9990386842428</v>
      </c>
      <c r="F30" s="9">
        <v>4936.1965068278314</v>
      </c>
      <c r="G30" s="9">
        <v>5910.3234320427055</v>
      </c>
      <c r="H30" s="9">
        <v>6499.9253100547921</v>
      </c>
      <c r="I30" s="9">
        <v>7690.0920105450614</v>
      </c>
      <c r="J30" s="9">
        <v>9575.5731758184174</v>
      </c>
      <c r="K30" s="14">
        <v>13299.306386179322</v>
      </c>
    </row>
    <row r="31" spans="2:11" ht="15.75" thickBot="1">
      <c r="B31" s="17" t="s">
        <v>25</v>
      </c>
      <c r="C31" s="10"/>
      <c r="D31" s="10">
        <v>8395.5306060677904</v>
      </c>
      <c r="E31" s="10">
        <v>8554.0962875869845</v>
      </c>
      <c r="F31" s="10">
        <v>8073.3303225785148</v>
      </c>
      <c r="G31" s="10">
        <v>7878.8128069317354</v>
      </c>
      <c r="H31" s="10">
        <v>8051.8922392205332</v>
      </c>
      <c r="I31" s="10">
        <v>8397.5029114242043</v>
      </c>
      <c r="J31" s="10">
        <v>10659.075882881234</v>
      </c>
      <c r="K31" s="15">
        <v>14293.428956513282</v>
      </c>
    </row>
    <row r="32" spans="2:11">
      <c r="B32" s="30" t="s">
        <v>45</v>
      </c>
      <c r="C32" s="31"/>
      <c r="D32" s="32">
        <f>SUM(D33:D35)</f>
        <v>20384.2755</v>
      </c>
      <c r="E32" s="32">
        <f t="shared" ref="E32:K32" si="3">SUM(E33:E35)</f>
        <v>22994.908921650007</v>
      </c>
      <c r="F32" s="32">
        <f t="shared" si="3"/>
        <v>24872.853147133028</v>
      </c>
      <c r="G32" s="32">
        <f t="shared" si="3"/>
        <v>26978.729464448435</v>
      </c>
      <c r="H32" s="32">
        <f t="shared" si="3"/>
        <v>31920.081373483499</v>
      </c>
      <c r="I32" s="32">
        <f t="shared" si="3"/>
        <v>34910.043176941421</v>
      </c>
      <c r="J32" s="32">
        <f t="shared" si="3"/>
        <v>40275.466188214377</v>
      </c>
      <c r="K32" s="33">
        <f t="shared" si="3"/>
        <v>48129.440910831283</v>
      </c>
    </row>
    <row r="33" spans="2:12">
      <c r="B33" s="16" t="s">
        <v>46</v>
      </c>
      <c r="C33" s="9"/>
      <c r="D33" s="9">
        <v>9956.6</v>
      </c>
      <c r="E33" s="9">
        <v>12047.42901632065</v>
      </c>
      <c r="F33" s="9">
        <v>13563.872251500286</v>
      </c>
      <c r="G33" s="9">
        <v>15164.833680865509</v>
      </c>
      <c r="H33" s="9">
        <v>18470.145738949286</v>
      </c>
      <c r="I33" s="9">
        <v>22003.250468915165</v>
      </c>
      <c r="J33" s="9">
        <v>24782.65066804858</v>
      </c>
      <c r="K33" s="14">
        <v>30246.370232585694</v>
      </c>
    </row>
    <row r="34" spans="2:12">
      <c r="B34" s="16" t="s">
        <v>47</v>
      </c>
      <c r="C34" s="9"/>
      <c r="D34" s="9">
        <v>7405.6754999999994</v>
      </c>
      <c r="E34" s="9">
        <v>8613.4580033657203</v>
      </c>
      <c r="F34" s="9">
        <v>8392.9694668184075</v>
      </c>
      <c r="G34" s="9">
        <v>8688.346564943904</v>
      </c>
      <c r="H34" s="9">
        <v>9993.1011063877922</v>
      </c>
      <c r="I34" s="9">
        <v>10340.055845916484</v>
      </c>
      <c r="J34" s="9">
        <v>10671.761966819917</v>
      </c>
      <c r="K34" s="14">
        <v>11835.78311370699</v>
      </c>
    </row>
    <row r="35" spans="2:12" ht="15.75" thickBot="1">
      <c r="B35" s="17" t="s">
        <v>48</v>
      </c>
      <c r="C35" s="10"/>
      <c r="D35" s="10">
        <v>3022</v>
      </c>
      <c r="E35" s="10">
        <v>2334.0219019636365</v>
      </c>
      <c r="F35" s="10">
        <v>2916.0114288143345</v>
      </c>
      <c r="G35" s="10">
        <v>3125.5492186390238</v>
      </c>
      <c r="H35" s="10">
        <v>3456.8345281464203</v>
      </c>
      <c r="I35" s="10">
        <v>2566.7368621097712</v>
      </c>
      <c r="J35" s="10">
        <v>4821.0535533458806</v>
      </c>
      <c r="K35" s="15">
        <v>6047.2875645385993</v>
      </c>
    </row>
    <row r="36" spans="2:12" ht="15.75" thickBot="1">
      <c r="B36" s="44" t="s">
        <v>26</v>
      </c>
      <c r="C36" s="28">
        <f>C37+C44</f>
        <v>2381386</v>
      </c>
      <c r="D36" s="28">
        <f t="shared" ref="D36:K36" si="4">D37+D44</f>
        <v>827744.2</v>
      </c>
      <c r="E36" s="28">
        <f t="shared" si="4"/>
        <v>1039062.7232402756</v>
      </c>
      <c r="F36" s="28">
        <f t="shared" si="4"/>
        <v>884097.50603110215</v>
      </c>
      <c r="G36" s="28">
        <f t="shared" si="4"/>
        <v>745481.66809472034</v>
      </c>
      <c r="H36" s="28">
        <f t="shared" si="4"/>
        <v>460821.26973131381</v>
      </c>
      <c r="I36" s="28">
        <f t="shared" si="4"/>
        <v>422364.78322941344</v>
      </c>
      <c r="J36" s="28">
        <f t="shared" si="4"/>
        <v>438174.69959070912</v>
      </c>
      <c r="K36" s="29">
        <f t="shared" si="4"/>
        <v>502241.90497470717</v>
      </c>
    </row>
    <row r="37" spans="2:12">
      <c r="B37" s="38" t="s">
        <v>62</v>
      </c>
      <c r="C37" s="40">
        <v>1921694</v>
      </c>
      <c r="D37" s="40">
        <f>SUM(D38,D43)</f>
        <v>355006.2</v>
      </c>
      <c r="E37" s="40">
        <f t="shared" ref="E37:K37" si="5">SUM(E38,E43)</f>
        <v>515130.47883457498</v>
      </c>
      <c r="F37" s="40">
        <f t="shared" si="5"/>
        <v>386663.50962595694</v>
      </c>
      <c r="G37" s="40">
        <f t="shared" si="5"/>
        <v>238385.23260743392</v>
      </c>
      <c r="H37" s="40">
        <f t="shared" si="5"/>
        <v>-62982.107006649348</v>
      </c>
      <c r="I37" s="40">
        <f t="shared" si="5"/>
        <v>-115724.45662846287</v>
      </c>
      <c r="J37" s="40">
        <f t="shared" si="5"/>
        <v>-114285.94024848084</v>
      </c>
      <c r="K37" s="41">
        <f t="shared" si="5"/>
        <v>-87122.775192785877</v>
      </c>
    </row>
    <row r="38" spans="2:12" s="3" customFormat="1">
      <c r="B38" s="18" t="s">
        <v>61</v>
      </c>
      <c r="C38" s="11"/>
      <c r="D38" s="11">
        <v>344582.2</v>
      </c>
      <c r="E38" s="11">
        <v>503180.51961896196</v>
      </c>
      <c r="F38" s="11">
        <v>373912.59350055736</v>
      </c>
      <c r="G38" s="11">
        <v>225205.7010394214</v>
      </c>
      <c r="H38" s="11">
        <v>-77178.786330627016</v>
      </c>
      <c r="I38" s="11">
        <v>-129943.15093848394</v>
      </c>
      <c r="J38" s="11">
        <v>-129416.99434941495</v>
      </c>
      <c r="K38" s="19">
        <v>-102319.76595784494</v>
      </c>
      <c r="L38" s="4"/>
    </row>
    <row r="39" spans="2:12" s="3" customFormat="1">
      <c r="B39" s="13" t="s">
        <v>27</v>
      </c>
      <c r="C39" s="12"/>
      <c r="D39" s="21">
        <v>0</v>
      </c>
      <c r="E39" s="21">
        <v>0</v>
      </c>
      <c r="F39" s="21">
        <v>-9166.6666666666661</v>
      </c>
      <c r="G39" s="21">
        <v>-19800.000000000007</v>
      </c>
      <c r="H39" s="21">
        <v>-22586.666666666661</v>
      </c>
      <c r="I39" s="21">
        <v>-20203.333333333343</v>
      </c>
      <c r="J39" s="21">
        <v>-19250</v>
      </c>
      <c r="K39" s="22">
        <v>-19250</v>
      </c>
    </row>
    <row r="40" spans="2:12" s="3" customFormat="1">
      <c r="B40" s="13" t="s">
        <v>28</v>
      </c>
      <c r="C40" s="12"/>
      <c r="D40" s="21">
        <v>0</v>
      </c>
      <c r="E40" s="21">
        <v>-13276.613015454543</v>
      </c>
      <c r="F40" s="21">
        <v>-13210.803425454544</v>
      </c>
      <c r="G40" s="21">
        <v>-19783.300343181814</v>
      </c>
      <c r="H40" s="21">
        <v>-19684.585958181917</v>
      </c>
      <c r="I40" s="21">
        <v>-19684.585958181917</v>
      </c>
      <c r="J40" s="21">
        <v>-19684.585958181917</v>
      </c>
      <c r="K40" s="22">
        <v>-19684.585958181917</v>
      </c>
    </row>
    <row r="41" spans="2:12" s="3" customFormat="1">
      <c r="B41" s="13" t="s">
        <v>29</v>
      </c>
      <c r="C41" s="12"/>
      <c r="D41" s="21">
        <v>0</v>
      </c>
      <c r="E41" s="21">
        <v>-24838.734032250002</v>
      </c>
      <c r="F41" s="21">
        <v>-12860.05307398786</v>
      </c>
      <c r="G41" s="21">
        <v>-12215.365284063462</v>
      </c>
      <c r="H41" s="21">
        <v>-32114.083705778477</v>
      </c>
      <c r="I41" s="21">
        <v>-41523.964980302095</v>
      </c>
      <c r="J41" s="21">
        <v>-41951.141724566427</v>
      </c>
      <c r="K41" s="22">
        <v>-42296.603332996419</v>
      </c>
    </row>
    <row r="42" spans="2:12" s="3" customFormat="1">
      <c r="B42" s="13" t="s">
        <v>30</v>
      </c>
      <c r="C42" s="12"/>
      <c r="D42" s="21">
        <v>0</v>
      </c>
      <c r="E42" s="21">
        <v>0</v>
      </c>
      <c r="F42" s="21">
        <v>-45737.816666666658</v>
      </c>
      <c r="G42" s="21">
        <v>-91475.633333333317</v>
      </c>
      <c r="H42" s="21">
        <v>-137213.44999999995</v>
      </c>
      <c r="I42" s="21">
        <v>-182951.26666666658</v>
      </c>
      <c r="J42" s="21">
        <v>-182951.26666666658</v>
      </c>
      <c r="K42" s="22">
        <v>-155508.5766666666</v>
      </c>
    </row>
    <row r="43" spans="2:12">
      <c r="B43" s="16" t="s">
        <v>31</v>
      </c>
      <c r="C43" s="9"/>
      <c r="D43" s="11">
        <v>10424</v>
      </c>
      <c r="E43" s="11">
        <v>11949.959215613029</v>
      </c>
      <c r="F43" s="11">
        <v>12750.916125399559</v>
      </c>
      <c r="G43" s="11">
        <v>13179.53156801252</v>
      </c>
      <c r="H43" s="11">
        <v>14196.679323977665</v>
      </c>
      <c r="I43" s="11">
        <v>14218.694310021074</v>
      </c>
      <c r="J43" s="11">
        <v>15131.054100934114</v>
      </c>
      <c r="K43" s="19">
        <v>15196.990765059056</v>
      </c>
    </row>
    <row r="44" spans="2:12">
      <c r="B44" s="42" t="s">
        <v>63</v>
      </c>
      <c r="C44" s="40">
        <v>459692</v>
      </c>
      <c r="D44" s="40">
        <f>SUM(D45:D50)</f>
        <v>472738</v>
      </c>
      <c r="E44" s="40">
        <f t="shared" ref="E44:K44" si="6">SUM(E45:E50)</f>
        <v>523932.24440570071</v>
      </c>
      <c r="F44" s="40">
        <f t="shared" si="6"/>
        <v>497433.99640514521</v>
      </c>
      <c r="G44" s="40">
        <f t="shared" si="6"/>
        <v>507096.43548728642</v>
      </c>
      <c r="H44" s="40">
        <f t="shared" si="6"/>
        <v>523803.37673796318</v>
      </c>
      <c r="I44" s="40">
        <f t="shared" si="6"/>
        <v>538089.23985787632</v>
      </c>
      <c r="J44" s="40">
        <f t="shared" si="6"/>
        <v>552460.63983918994</v>
      </c>
      <c r="K44" s="41">
        <f t="shared" si="6"/>
        <v>589364.68016749306</v>
      </c>
    </row>
    <row r="45" spans="2:12">
      <c r="B45" s="16" t="s">
        <v>32</v>
      </c>
      <c r="C45" s="9"/>
      <c r="D45" s="9">
        <v>312424</v>
      </c>
      <c r="E45" s="9">
        <v>357587.01752675755</v>
      </c>
      <c r="F45" s="9">
        <v>349235.92880187568</v>
      </c>
      <c r="G45" s="9">
        <v>354907.74201898434</v>
      </c>
      <c r="H45" s="9">
        <v>364369.67195230769</v>
      </c>
      <c r="I45" s="9">
        <v>371894.40855813376</v>
      </c>
      <c r="J45" s="9">
        <v>379419.14516395982</v>
      </c>
      <c r="K45" s="14">
        <v>394447.23555080808</v>
      </c>
    </row>
    <row r="46" spans="2:12">
      <c r="B46" s="16" t="s">
        <v>33</v>
      </c>
      <c r="C46" s="9"/>
      <c r="D46" s="9">
        <v>20956.75</v>
      </c>
      <c r="E46" s="9">
        <v>21897.934112736843</v>
      </c>
      <c r="F46" s="9">
        <v>22210.151079581163</v>
      </c>
      <c r="G46" s="9">
        <v>22963.194613599531</v>
      </c>
      <c r="H46" s="9">
        <v>24219.449867938856</v>
      </c>
      <c r="I46" s="9">
        <v>25218.505025311839</v>
      </c>
      <c r="J46" s="9">
        <v>26217.560182684832</v>
      </c>
      <c r="K46" s="14">
        <v>28214.86745356593</v>
      </c>
    </row>
    <row r="47" spans="2:12">
      <c r="B47" s="16" t="s">
        <v>34</v>
      </c>
      <c r="C47" s="9"/>
      <c r="D47" s="9">
        <v>119899.25</v>
      </c>
      <c r="E47" s="9">
        <v>129475.49141721506</v>
      </c>
      <c r="F47" s="9">
        <v>126612.04124815467</v>
      </c>
      <c r="G47" s="9">
        <v>130396.05273659075</v>
      </c>
      <c r="H47" s="9">
        <v>137209.51862720115</v>
      </c>
      <c r="I47" s="9">
        <v>142325.54426247152</v>
      </c>
      <c r="J47" s="9">
        <v>149905.73928396968</v>
      </c>
      <c r="K47" s="14">
        <v>160437.0609487161</v>
      </c>
    </row>
    <row r="48" spans="2:12">
      <c r="B48" s="16" t="s">
        <v>35</v>
      </c>
      <c r="C48" s="9"/>
      <c r="D48" s="9">
        <v>12997.6</v>
      </c>
      <c r="E48" s="9">
        <v>13608.386190117131</v>
      </c>
      <c r="F48" s="9">
        <v>10432.671015842836</v>
      </c>
      <c r="G48" s="9">
        <v>8173.3670014315485</v>
      </c>
      <c r="H48" s="9">
        <v>6899.8204360161117</v>
      </c>
      <c r="I48" s="9">
        <v>6829.8746083149717</v>
      </c>
      <c r="J48" s="9">
        <v>6765.6620451794979</v>
      </c>
      <c r="K48" s="14">
        <v>7080.9810499192972</v>
      </c>
    </row>
    <row r="49" spans="2:11">
      <c r="B49" s="16" t="s">
        <v>36</v>
      </c>
      <c r="C49" s="9"/>
      <c r="D49" s="9">
        <v>6460.4000000000005</v>
      </c>
      <c r="E49" s="9">
        <v>6487.4151588741533</v>
      </c>
      <c r="F49" s="9">
        <v>3583.2042596908618</v>
      </c>
      <c r="G49" s="9">
        <v>3143.5313660753791</v>
      </c>
      <c r="H49" s="9">
        <v>2977.3012219323145</v>
      </c>
      <c r="I49" s="9">
        <v>0</v>
      </c>
      <c r="J49" s="9">
        <v>0</v>
      </c>
      <c r="K49" s="14">
        <v>0</v>
      </c>
    </row>
    <row r="50" spans="2:11" ht="15.75" thickBot="1">
      <c r="B50" s="17" t="s">
        <v>37</v>
      </c>
      <c r="C50" s="10"/>
      <c r="D50" s="10">
        <v>0</v>
      </c>
      <c r="E50" s="10">
        <v>-5124</v>
      </c>
      <c r="F50" s="10">
        <v>-14640</v>
      </c>
      <c r="G50" s="10">
        <v>-12487.452249395059</v>
      </c>
      <c r="H50" s="10">
        <v>-11872.385367432931</v>
      </c>
      <c r="I50" s="10">
        <v>-8179.0925963556683</v>
      </c>
      <c r="J50" s="10">
        <v>-9847.4668366038895</v>
      </c>
      <c r="K50" s="15">
        <v>-815.4648355163057</v>
      </c>
    </row>
    <row r="51" spans="2:11" ht="15.75" thickBot="1">
      <c r="B51" s="27" t="s">
        <v>56</v>
      </c>
      <c r="C51" s="28">
        <v>59613</v>
      </c>
      <c r="D51" s="28">
        <f>D52+D56</f>
        <v>71044.84150000001</v>
      </c>
      <c r="E51" s="28">
        <f t="shared" ref="E51:K51" si="7">E52+E56</f>
        <v>75747.197499999995</v>
      </c>
      <c r="F51" s="28">
        <f t="shared" si="7"/>
        <v>79323.866999999998</v>
      </c>
      <c r="G51" s="28">
        <f t="shared" si="7"/>
        <v>93251.083499999993</v>
      </c>
      <c r="H51" s="28">
        <f t="shared" si="7"/>
        <v>110665.43700000001</v>
      </c>
      <c r="I51" s="28">
        <f t="shared" si="7"/>
        <v>128499.31450000001</v>
      </c>
      <c r="J51" s="28">
        <f t="shared" si="7"/>
        <v>147623.39549999998</v>
      </c>
      <c r="K51" s="29">
        <f t="shared" si="7"/>
        <v>190061.48849999998</v>
      </c>
    </row>
    <row r="52" spans="2:11">
      <c r="B52" s="42" t="s">
        <v>38</v>
      </c>
      <c r="C52" s="40"/>
      <c r="D52" s="40">
        <f>SUM(D53:D55)</f>
        <v>37334.591500000002</v>
      </c>
      <c r="E52" s="40">
        <f t="shared" ref="E52:K52" si="8">SUM(E53:E55)</f>
        <v>43761.697499999995</v>
      </c>
      <c r="F52" s="40">
        <f t="shared" si="8"/>
        <v>47369.366999999998</v>
      </c>
      <c r="G52" s="40">
        <f t="shared" si="8"/>
        <v>54747.583499999993</v>
      </c>
      <c r="H52" s="40">
        <f t="shared" si="8"/>
        <v>65332.937000000005</v>
      </c>
      <c r="I52" s="40">
        <f t="shared" si="8"/>
        <v>77880.814500000008</v>
      </c>
      <c r="J52" s="40">
        <f t="shared" si="8"/>
        <v>92078.395499999999</v>
      </c>
      <c r="K52" s="41">
        <f t="shared" si="8"/>
        <v>126534.98849999999</v>
      </c>
    </row>
    <row r="53" spans="2:11">
      <c r="B53" s="16" t="s">
        <v>39</v>
      </c>
      <c r="C53" s="9"/>
      <c r="D53" s="9">
        <v>37156</v>
      </c>
      <c r="E53" s="9">
        <v>43578.36</v>
      </c>
      <c r="F53" s="9">
        <v>47180</v>
      </c>
      <c r="G53" s="9">
        <v>54525.52</v>
      </c>
      <c r="H53" s="9">
        <v>65079.280000000006</v>
      </c>
      <c r="I53" s="9">
        <v>77602.840000000011</v>
      </c>
      <c r="J53" s="9">
        <v>91777.279999999999</v>
      </c>
      <c r="K53" s="14">
        <v>126196.84</v>
      </c>
    </row>
    <row r="54" spans="2:11">
      <c r="B54" s="16" t="s">
        <v>40</v>
      </c>
      <c r="C54" s="9"/>
      <c r="D54" s="9">
        <v>40.122</v>
      </c>
      <c r="E54" s="9">
        <v>41.965000000000003</v>
      </c>
      <c r="F54" s="9">
        <v>47.464500000000001</v>
      </c>
      <c r="G54" s="9">
        <v>52.020499999999998</v>
      </c>
      <c r="H54" s="9">
        <v>55.483499999999999</v>
      </c>
      <c r="I54" s="9">
        <v>57.896500000000003</v>
      </c>
      <c r="J54" s="9">
        <v>59.133000000000003</v>
      </c>
      <c r="K54" s="14">
        <v>57.826500000000003</v>
      </c>
    </row>
    <row r="55" spans="2:11">
      <c r="B55" s="16" t="s">
        <v>41</v>
      </c>
      <c r="C55" s="9"/>
      <c r="D55" s="9">
        <v>138.46950000000001</v>
      </c>
      <c r="E55" s="9">
        <v>141.3725</v>
      </c>
      <c r="F55" s="9">
        <v>141.9025</v>
      </c>
      <c r="G55" s="9">
        <v>170.04300000000001</v>
      </c>
      <c r="H55" s="9">
        <v>198.17350000000002</v>
      </c>
      <c r="I55" s="9">
        <v>220.078</v>
      </c>
      <c r="J55" s="9">
        <v>241.98249999999999</v>
      </c>
      <c r="K55" s="14">
        <v>280.322</v>
      </c>
    </row>
    <row r="56" spans="2:11">
      <c r="B56" s="42" t="s">
        <v>42</v>
      </c>
      <c r="C56" s="43"/>
      <c r="D56" s="40">
        <f>SUM(D57:D58)</f>
        <v>33710.25</v>
      </c>
      <c r="E56" s="40">
        <f t="shared" ref="E56:K56" si="9">SUM(E57:E58)</f>
        <v>31985.5</v>
      </c>
      <c r="F56" s="40">
        <f t="shared" si="9"/>
        <v>31954.5</v>
      </c>
      <c r="G56" s="40">
        <f t="shared" si="9"/>
        <v>38503.5</v>
      </c>
      <c r="H56" s="40">
        <f t="shared" si="9"/>
        <v>45332.5</v>
      </c>
      <c r="I56" s="40">
        <f t="shared" si="9"/>
        <v>50618.5</v>
      </c>
      <c r="J56" s="40">
        <f t="shared" si="9"/>
        <v>55545</v>
      </c>
      <c r="K56" s="41">
        <f t="shared" si="9"/>
        <v>63526.5</v>
      </c>
    </row>
    <row r="57" spans="2:11">
      <c r="B57" s="16" t="s">
        <v>43</v>
      </c>
      <c r="C57" s="9"/>
      <c r="D57" s="9">
        <v>16269.049999999997</v>
      </c>
      <c r="E57" s="9">
        <v>15549.5</v>
      </c>
      <c r="F57" s="9">
        <v>16050.5</v>
      </c>
      <c r="G57" s="9">
        <v>17475.5</v>
      </c>
      <c r="H57" s="9">
        <v>18648.5</v>
      </c>
      <c r="I57" s="9">
        <v>19510.5</v>
      </c>
      <c r="J57" s="9">
        <v>19761</v>
      </c>
      <c r="K57" s="14">
        <v>19762.5</v>
      </c>
    </row>
    <row r="58" spans="2:11" ht="15.75" thickBot="1">
      <c r="B58" s="17" t="s">
        <v>44</v>
      </c>
      <c r="C58" s="10"/>
      <c r="D58" s="10">
        <v>17441.2</v>
      </c>
      <c r="E58" s="10">
        <v>16436</v>
      </c>
      <c r="F58" s="10">
        <v>15904</v>
      </c>
      <c r="G58" s="10">
        <v>21028</v>
      </c>
      <c r="H58" s="10">
        <v>26684</v>
      </c>
      <c r="I58" s="10">
        <v>31108</v>
      </c>
      <c r="J58" s="10">
        <v>35784</v>
      </c>
      <c r="K58" s="15">
        <v>43764</v>
      </c>
    </row>
    <row r="59" spans="2:11" ht="15.75" thickBot="1">
      <c r="B59" s="44" t="s">
        <v>49</v>
      </c>
      <c r="C59" s="28">
        <v>79972</v>
      </c>
      <c r="D59" s="28">
        <f>SUM(D60:D67)</f>
        <v>90828.605453036755</v>
      </c>
      <c r="E59" s="28">
        <f t="shared" ref="E59:K59" si="10">SUM(E60:E67)</f>
        <v>92708.444320957467</v>
      </c>
      <c r="F59" s="28">
        <f t="shared" si="10"/>
        <v>102317.70183742559</v>
      </c>
      <c r="G59" s="28">
        <f t="shared" si="10"/>
        <v>116721.77038765939</v>
      </c>
      <c r="H59" s="28">
        <f t="shared" si="10"/>
        <v>120447.90073484363</v>
      </c>
      <c r="I59" s="28">
        <f t="shared" si="10"/>
        <v>132232.5292094592</v>
      </c>
      <c r="J59" s="28">
        <f t="shared" si="10"/>
        <v>162210.02921451436</v>
      </c>
      <c r="K59" s="29">
        <f t="shared" si="10"/>
        <v>184409.09163501943</v>
      </c>
    </row>
    <row r="60" spans="2:11">
      <c r="B60" s="16" t="s">
        <v>50</v>
      </c>
      <c r="C60" s="9"/>
      <c r="D60" s="9">
        <v>30694.1</v>
      </c>
      <c r="E60" s="9">
        <v>32291.984759020095</v>
      </c>
      <c r="F60" s="9">
        <v>33635.41843244325</v>
      </c>
      <c r="G60" s="9">
        <v>35723.508682910084</v>
      </c>
      <c r="H60" s="9">
        <v>35796.399632481407</v>
      </c>
      <c r="I60" s="9">
        <v>37453.752044844063</v>
      </c>
      <c r="J60" s="9">
        <v>47324.437234491685</v>
      </c>
      <c r="K60" s="14">
        <v>54254.111898733718</v>
      </c>
    </row>
    <row r="61" spans="2:11">
      <c r="B61" s="16" t="s">
        <v>16</v>
      </c>
      <c r="C61" s="9"/>
      <c r="D61" s="9">
        <v>39446.014927613651</v>
      </c>
      <c r="E61" s="9">
        <v>41947.707622092363</v>
      </c>
      <c r="F61" s="9">
        <v>46751.757306723797</v>
      </c>
      <c r="G61" s="9">
        <v>54214.352255899328</v>
      </c>
      <c r="H61" s="9">
        <v>54439.373224121802</v>
      </c>
      <c r="I61" s="9">
        <v>59839.607171595286</v>
      </c>
      <c r="J61" s="9">
        <v>72998.82749746737</v>
      </c>
      <c r="K61" s="14">
        <v>80064.262429408176</v>
      </c>
    </row>
    <row r="62" spans="2:11">
      <c r="B62" s="16" t="s">
        <v>51</v>
      </c>
      <c r="C62" s="9"/>
      <c r="D62" s="9">
        <v>1357.4103882810757</v>
      </c>
      <c r="E62" s="9">
        <v>908.96493842355085</v>
      </c>
      <c r="F62" s="9">
        <v>1040.5158211528956</v>
      </c>
      <c r="G62" s="9">
        <v>860.17242962445277</v>
      </c>
      <c r="H62" s="9">
        <v>993.24688013577054</v>
      </c>
      <c r="I62" s="9">
        <v>941.88558510778148</v>
      </c>
      <c r="J62" s="9">
        <v>1031.6656030947322</v>
      </c>
      <c r="K62" s="14">
        <v>1251.2847608670031</v>
      </c>
    </row>
    <row r="63" spans="2:11">
      <c r="B63" s="16" t="s">
        <v>19</v>
      </c>
      <c r="C63" s="9"/>
      <c r="D63" s="9">
        <v>4352.0246079402177</v>
      </c>
      <c r="E63" s="9">
        <v>4330.6038304451431</v>
      </c>
      <c r="F63" s="9">
        <v>5208.6040023033211</v>
      </c>
      <c r="G63" s="9">
        <v>6107.4602339007333</v>
      </c>
      <c r="H63" s="9">
        <v>6202.2540922007256</v>
      </c>
      <c r="I63" s="9">
        <v>6951.5034579851272</v>
      </c>
      <c r="J63" s="9">
        <v>8585.706286559318</v>
      </c>
      <c r="K63" s="14">
        <v>9693.8820136157192</v>
      </c>
    </row>
    <row r="64" spans="2:11">
      <c r="B64" s="16" t="s">
        <v>52</v>
      </c>
      <c r="C64" s="9"/>
      <c r="D64" s="9">
        <v>2543.4452498231826</v>
      </c>
      <c r="E64" s="9">
        <v>1277.0080052096991</v>
      </c>
      <c r="F64" s="9">
        <v>2270.4420119747765</v>
      </c>
      <c r="G64" s="9">
        <v>2600.6881228074717</v>
      </c>
      <c r="H64" s="9">
        <v>2490.4668320865057</v>
      </c>
      <c r="I64" s="9">
        <v>2848.3727059319926</v>
      </c>
      <c r="J64" s="9">
        <v>3550.1456914514683</v>
      </c>
      <c r="K64" s="14">
        <v>3966.2425812562319</v>
      </c>
    </row>
    <row r="65" spans="2:11">
      <c r="B65" s="16" t="s">
        <v>53</v>
      </c>
      <c r="C65" s="9"/>
      <c r="D65" s="9">
        <v>3563.6619652038112</v>
      </c>
      <c r="E65" s="9">
        <v>3371.9638975671546</v>
      </c>
      <c r="F65" s="9">
        <v>3844.2234245899926</v>
      </c>
      <c r="G65" s="9">
        <v>4193.6982813709019</v>
      </c>
      <c r="H65" s="9">
        <v>4091.6932110856342</v>
      </c>
      <c r="I65" s="9">
        <v>4368.4357097613556</v>
      </c>
      <c r="J65" s="9">
        <v>5416.8602801040806</v>
      </c>
      <c r="K65" s="14">
        <v>5406.9927403836027</v>
      </c>
    </row>
    <row r="66" spans="2:11">
      <c r="B66" s="16" t="s">
        <v>54</v>
      </c>
      <c r="C66" s="9"/>
      <c r="D66" s="9">
        <v>679.2244020598805</v>
      </c>
      <c r="E66" s="9">
        <v>697.54743435759951</v>
      </c>
      <c r="F66" s="9">
        <v>649.16084691996139</v>
      </c>
      <c r="G66" s="9">
        <v>673.37949032555298</v>
      </c>
      <c r="H66" s="9">
        <v>743.74830100611621</v>
      </c>
      <c r="I66" s="9">
        <v>790.27195607576164</v>
      </c>
      <c r="J66" s="9">
        <v>832.16347308194429</v>
      </c>
      <c r="K66" s="14">
        <v>831.0508016701541</v>
      </c>
    </row>
    <row r="67" spans="2:11" ht="15.75" thickBot="1">
      <c r="B67" s="17" t="s">
        <v>57</v>
      </c>
      <c r="C67" s="10"/>
      <c r="D67" s="9">
        <v>8192.7239121149669</v>
      </c>
      <c r="E67" s="9">
        <v>7882.6638338418607</v>
      </c>
      <c r="F67" s="9">
        <v>8917.5799913175833</v>
      </c>
      <c r="G67" s="9">
        <v>12348.510890820862</v>
      </c>
      <c r="H67" s="9">
        <v>15690.718561725675</v>
      </c>
      <c r="I67" s="9">
        <v>19038.700578157823</v>
      </c>
      <c r="J67" s="9">
        <v>22470.223148263743</v>
      </c>
      <c r="K67" s="14">
        <v>28941.264409084823</v>
      </c>
    </row>
    <row r="68" spans="2:11" ht="15.75" thickBot="1">
      <c r="B68" s="45" t="s">
        <v>59</v>
      </c>
      <c r="C68" s="28">
        <f>C4+C36+C51+C59</f>
        <v>2837956</v>
      </c>
      <c r="D68" s="28">
        <f>D4+D36+D51+D59</f>
        <v>1363718.8004534098</v>
      </c>
      <c r="E68" s="28">
        <f t="shared" ref="E68:K68" si="11">E4+E36+E51+E59</f>
        <v>1661839.1883874368</v>
      </c>
      <c r="F68" s="28">
        <f t="shared" si="11"/>
        <v>1456931.5778205106</v>
      </c>
      <c r="G68" s="28">
        <f t="shared" si="11"/>
        <v>1367119.6631265304</v>
      </c>
      <c r="H68" s="28">
        <f t="shared" si="11"/>
        <v>1138191.0554311902</v>
      </c>
      <c r="I68" s="28">
        <f t="shared" si="11"/>
        <v>1151551.848402679</v>
      </c>
      <c r="J68" s="28">
        <f t="shared" si="11"/>
        <v>1289859.7913343534</v>
      </c>
      <c r="K68" s="29">
        <f t="shared" si="11"/>
        <v>1484013.6389025766</v>
      </c>
    </row>
    <row r="69" spans="2:11">
      <c r="G69" s="7"/>
    </row>
    <row r="71" spans="2:11">
      <c r="C71" s="2"/>
      <c r="H71"/>
      <c r="I71"/>
      <c r="J71"/>
      <c r="K71"/>
    </row>
    <row r="72" spans="2:11">
      <c r="C72" s="2"/>
      <c r="H72"/>
      <c r="I72"/>
      <c r="J72"/>
      <c r="K72"/>
    </row>
    <row r="73" spans="2:11">
      <c r="B73" s="8"/>
      <c r="C73" s="2"/>
      <c r="G73"/>
      <c r="H73"/>
      <c r="I73"/>
      <c r="J73"/>
      <c r="K73"/>
    </row>
    <row r="74" spans="2:11">
      <c r="B74" s="11"/>
      <c r="C74" s="2"/>
      <c r="G74"/>
      <c r="H74"/>
      <c r="I74"/>
      <c r="J74"/>
      <c r="K74"/>
    </row>
    <row r="75" spans="2:11">
      <c r="B75" s="2"/>
      <c r="C75" s="2"/>
      <c r="F75"/>
      <c r="G75"/>
      <c r="H75"/>
      <c r="I75"/>
      <c r="J75"/>
      <c r="K75"/>
    </row>
    <row r="76" spans="2:11">
      <c r="B76" s="2"/>
      <c r="C76" s="2"/>
      <c r="F76"/>
      <c r="G76"/>
      <c r="H76"/>
      <c r="I76"/>
      <c r="J76"/>
      <c r="K76"/>
    </row>
    <row r="77" spans="2:11">
      <c r="B77" s="2"/>
      <c r="C77" s="2"/>
      <c r="F77"/>
      <c r="G77"/>
      <c r="H77"/>
      <c r="I77"/>
      <c r="J77"/>
      <c r="K77"/>
    </row>
    <row r="78" spans="2:11">
      <c r="B78" s="2"/>
      <c r="C78" s="2"/>
      <c r="F78"/>
      <c r="G78"/>
      <c r="H78"/>
      <c r="I78"/>
      <c r="J78"/>
      <c r="K78"/>
    </row>
    <row r="79" spans="2:11">
      <c r="B79" s="2"/>
      <c r="C79" s="2"/>
      <c r="F79"/>
      <c r="G79"/>
      <c r="H79"/>
      <c r="I79"/>
      <c r="J79"/>
      <c r="K79"/>
    </row>
    <row r="80" spans="2:11">
      <c r="B80" s="2"/>
      <c r="C80" s="2"/>
      <c r="F80"/>
      <c r="G80"/>
      <c r="H80"/>
      <c r="I80"/>
      <c r="J80"/>
      <c r="K80"/>
    </row>
    <row r="81" spans="2:11">
      <c r="B81" s="2"/>
      <c r="C81" s="2"/>
      <c r="F81"/>
      <c r="G81"/>
      <c r="H81"/>
      <c r="I81"/>
      <c r="J81"/>
      <c r="K81"/>
    </row>
    <row r="82" spans="2:11">
      <c r="B82" s="2"/>
      <c r="C82" s="2"/>
      <c r="F82"/>
      <c r="G82"/>
      <c r="H82"/>
      <c r="I82"/>
      <c r="J82"/>
      <c r="K82"/>
    </row>
    <row r="83" spans="2:11">
      <c r="B83" s="2"/>
      <c r="C83" s="2"/>
      <c r="F83"/>
      <c r="G83"/>
      <c r="H83"/>
      <c r="I83"/>
      <c r="J83"/>
      <c r="K83"/>
    </row>
    <row r="84" spans="2:11">
      <c r="B84" s="2"/>
      <c r="C84" s="2"/>
      <c r="F84"/>
      <c r="G84"/>
      <c r="H84"/>
      <c r="I84"/>
      <c r="J84"/>
      <c r="K84"/>
    </row>
    <row r="85" spans="2:11">
      <c r="B85" s="2"/>
      <c r="C85" s="2"/>
      <c r="G85"/>
      <c r="H85"/>
      <c r="I85"/>
      <c r="J85"/>
      <c r="K85"/>
    </row>
    <row r="86" spans="2:11">
      <c r="B86" s="2"/>
      <c r="C86" s="2"/>
      <c r="G86"/>
      <c r="H86"/>
      <c r="I86"/>
      <c r="J86"/>
      <c r="K86"/>
    </row>
    <row r="87" spans="2:11">
      <c r="C87" s="2"/>
      <c r="H87"/>
      <c r="I87"/>
      <c r="J87"/>
      <c r="K87"/>
    </row>
    <row r="88" spans="2:11">
      <c r="C88" s="2"/>
      <c r="H88"/>
      <c r="I88"/>
      <c r="J88"/>
      <c r="K88"/>
    </row>
    <row r="89" spans="2:11">
      <c r="C89" s="2"/>
      <c r="H89"/>
      <c r="I89"/>
      <c r="J89"/>
      <c r="K89"/>
    </row>
    <row r="90" spans="2:11">
      <c r="C90" s="2"/>
      <c r="H90"/>
      <c r="I90"/>
      <c r="J90"/>
      <c r="K90"/>
    </row>
    <row r="91" spans="2:11">
      <c r="C91" s="2"/>
      <c r="H91"/>
      <c r="I91"/>
      <c r="J91"/>
      <c r="K91"/>
    </row>
    <row r="92" spans="2:11">
      <c r="C92" s="2"/>
      <c r="H92"/>
      <c r="I92"/>
      <c r="J92"/>
      <c r="K92"/>
    </row>
  </sheetData>
  <mergeCells count="2">
    <mergeCell ref="C3:K3"/>
    <mergeCell ref="B2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="90" zoomScaleNormal="90" workbookViewId="0">
      <selection activeCell="B12" sqref="B12"/>
    </sheetView>
  </sheetViews>
  <sheetFormatPr defaultColWidth="25.42578125" defaultRowHeight="15"/>
  <cols>
    <col min="1" max="1" width="14.85546875" customWidth="1"/>
    <col min="2" max="2" width="56.42578125" customWidth="1"/>
    <col min="3" max="3" width="30.28515625" style="8" customWidth="1"/>
    <col min="4" max="11" width="25.42578125" style="2"/>
  </cols>
  <sheetData>
    <row r="1" spans="1:11" ht="15.75" thickBot="1"/>
    <row r="2" spans="1:11">
      <c r="B2" s="50" t="s">
        <v>0</v>
      </c>
      <c r="C2" s="46">
        <v>2005</v>
      </c>
      <c r="D2" s="46">
        <v>2010</v>
      </c>
      <c r="E2" s="46">
        <v>2015</v>
      </c>
      <c r="F2" s="46">
        <v>2020</v>
      </c>
      <c r="G2" s="46">
        <v>2025</v>
      </c>
      <c r="H2" s="46">
        <v>2030</v>
      </c>
      <c r="I2" s="46">
        <v>2035</v>
      </c>
      <c r="J2" s="46">
        <v>2040</v>
      </c>
      <c r="K2" s="47">
        <v>2050</v>
      </c>
    </row>
    <row r="3" spans="1:11" s="1" customFormat="1" ht="15.75" thickBot="1">
      <c r="B3" s="51"/>
      <c r="C3" s="48" t="s">
        <v>64</v>
      </c>
      <c r="D3" s="48"/>
      <c r="E3" s="48"/>
      <c r="F3" s="48"/>
      <c r="G3" s="48"/>
      <c r="H3" s="48"/>
      <c r="I3" s="48"/>
      <c r="J3" s="48"/>
      <c r="K3" s="49"/>
    </row>
    <row r="4" spans="1:11" s="1" customFormat="1" ht="15.75" thickBot="1">
      <c r="B4" s="27" t="s">
        <v>60</v>
      </c>
      <c r="C4" s="28">
        <v>316985</v>
      </c>
      <c r="D4" s="28">
        <f>D5+D11+D12+D13+D14+D15+D20+D32</f>
        <v>374101.15350037301</v>
      </c>
      <c r="E4" s="28">
        <f t="shared" ref="E4:K4" si="0">E5+E11+E12+E13+E14+E15+E20+E32</f>
        <v>454320.82332620386</v>
      </c>
      <c r="F4" s="28">
        <f t="shared" si="0"/>
        <v>391192.50295198278</v>
      </c>
      <c r="G4" s="28">
        <f t="shared" si="0"/>
        <v>411665.14114415087</v>
      </c>
      <c r="H4" s="28">
        <f t="shared" si="0"/>
        <v>446256.44796503277</v>
      </c>
      <c r="I4" s="28">
        <f t="shared" si="0"/>
        <v>468455.22146380623</v>
      </c>
      <c r="J4" s="28">
        <f t="shared" si="0"/>
        <v>541851.66702912981</v>
      </c>
      <c r="K4" s="29">
        <f t="shared" si="0"/>
        <v>607301.15379284986</v>
      </c>
    </row>
    <row r="5" spans="1:11">
      <c r="B5" s="30" t="s">
        <v>58</v>
      </c>
      <c r="C5" s="31"/>
      <c r="D5" s="32">
        <f>SUM(D6:D7)</f>
        <v>61152.995697601284</v>
      </c>
      <c r="E5" s="32">
        <f t="shared" ref="E5:K5" si="1">SUM(E6:E7)</f>
        <v>108508.40598355213</v>
      </c>
      <c r="F5" s="32">
        <f t="shared" si="1"/>
        <v>60211.349140834383</v>
      </c>
      <c r="G5" s="32">
        <f t="shared" si="1"/>
        <v>64368.744700535317</v>
      </c>
      <c r="H5" s="32">
        <f t="shared" si="1"/>
        <v>75995.172545036417</v>
      </c>
      <c r="I5" s="32">
        <f t="shared" si="1"/>
        <v>76051.123644511448</v>
      </c>
      <c r="J5" s="32">
        <f t="shared" si="1"/>
        <v>109903.82548150615</v>
      </c>
      <c r="K5" s="33">
        <f t="shared" si="1"/>
        <v>119569.66198517109</v>
      </c>
    </row>
    <row r="6" spans="1:11">
      <c r="B6" s="16" t="s">
        <v>1</v>
      </c>
      <c r="C6" s="9"/>
      <c r="D6" s="9">
        <v>23899.773887390125</v>
      </c>
      <c r="E6" s="9">
        <v>30182.324537075943</v>
      </c>
      <c r="F6" s="9">
        <v>27906.010369057745</v>
      </c>
      <c r="G6" s="9">
        <v>31080.112048792085</v>
      </c>
      <c r="H6" s="9">
        <v>33325.815955274666</v>
      </c>
      <c r="I6" s="9">
        <v>36965.021834440449</v>
      </c>
      <c r="J6" s="9">
        <v>43991.930423277678</v>
      </c>
      <c r="K6" s="14">
        <v>53073.958659901407</v>
      </c>
    </row>
    <row r="7" spans="1:11">
      <c r="B7" s="16" t="s">
        <v>2</v>
      </c>
      <c r="C7" s="9"/>
      <c r="D7" s="9">
        <v>37253.221810211158</v>
      </c>
      <c r="E7" s="9">
        <v>78326.081446476193</v>
      </c>
      <c r="F7" s="9">
        <v>32305.338771776642</v>
      </c>
      <c r="G7" s="9">
        <v>33288.632651743232</v>
      </c>
      <c r="H7" s="9">
        <v>42669.356589761759</v>
      </c>
      <c r="I7" s="9">
        <v>39086.101810070999</v>
      </c>
      <c r="J7" s="9">
        <v>65911.895058228474</v>
      </c>
      <c r="K7" s="14">
        <v>66495.703325269671</v>
      </c>
    </row>
    <row r="8" spans="1:11">
      <c r="B8" s="5" t="s">
        <v>3</v>
      </c>
      <c r="C8" s="9"/>
      <c r="D8" s="20">
        <v>26710.094112171675</v>
      </c>
      <c r="E8" s="20">
        <v>65615.256636725331</v>
      </c>
      <c r="F8" s="20">
        <v>30852.545826620164</v>
      </c>
      <c r="G8" s="20">
        <v>31637.894978343276</v>
      </c>
      <c r="H8" s="20">
        <v>40832.631186921004</v>
      </c>
      <c r="I8" s="20">
        <v>36932.493614313607</v>
      </c>
      <c r="J8" s="20">
        <v>61555.747851635751</v>
      </c>
      <c r="K8" s="23">
        <v>59906.951705833919</v>
      </c>
    </row>
    <row r="9" spans="1:11">
      <c r="B9" s="5" t="s">
        <v>4</v>
      </c>
      <c r="C9" s="9"/>
      <c r="D9" s="20">
        <v>9856.0910586687223</v>
      </c>
      <c r="E9" s="20">
        <v>12119.860302327894</v>
      </c>
      <c r="F9" s="20">
        <v>946.31909859647999</v>
      </c>
      <c r="G9" s="20">
        <v>1007.47102251996</v>
      </c>
      <c r="H9" s="20">
        <v>1192.7268993207599</v>
      </c>
      <c r="I9" s="20">
        <v>1473.9398309573999</v>
      </c>
      <c r="J9" s="20">
        <v>3470.7009712327199</v>
      </c>
      <c r="K9" s="23">
        <v>5536.347523115759</v>
      </c>
    </row>
    <row r="10" spans="1:11" ht="15.75" thickBot="1">
      <c r="B10" s="6" t="s">
        <v>5</v>
      </c>
      <c r="C10" s="10"/>
      <c r="D10" s="24">
        <v>687.03663937076362</v>
      </c>
      <c r="E10" s="24">
        <v>590.96450742297725</v>
      </c>
      <c r="F10" s="24">
        <v>506.47384655999997</v>
      </c>
      <c r="G10" s="24">
        <v>643.26665088000004</v>
      </c>
      <c r="H10" s="24">
        <v>643.99850351999999</v>
      </c>
      <c r="I10" s="24">
        <v>679.66836480000006</v>
      </c>
      <c r="J10" s="24">
        <v>885.44623535999995</v>
      </c>
      <c r="K10" s="25">
        <v>1052.40409632</v>
      </c>
    </row>
    <row r="11" spans="1:11" ht="15.75" thickBot="1">
      <c r="B11" s="34" t="s">
        <v>6</v>
      </c>
      <c r="C11" s="35"/>
      <c r="D11" s="36">
        <v>26205.574295012637</v>
      </c>
      <c r="E11" s="36">
        <v>25611.870619016932</v>
      </c>
      <c r="F11" s="36">
        <v>26511.733521416085</v>
      </c>
      <c r="G11" s="36">
        <v>28107.216959407859</v>
      </c>
      <c r="H11" s="36">
        <v>29170.860760655534</v>
      </c>
      <c r="I11" s="36">
        <v>29731.527975629229</v>
      </c>
      <c r="J11" s="36">
        <v>30845.043109257211</v>
      </c>
      <c r="K11" s="37">
        <v>31916.53726397955</v>
      </c>
    </row>
    <row r="12" spans="1:11" ht="15.75" thickBot="1">
      <c r="B12" s="34" t="s">
        <v>7</v>
      </c>
      <c r="C12" s="35"/>
      <c r="D12" s="36">
        <v>1562.7820912329453</v>
      </c>
      <c r="E12" s="36">
        <v>1524.3146553803435</v>
      </c>
      <c r="F12" s="36">
        <v>1824.2504716820436</v>
      </c>
      <c r="G12" s="36">
        <v>2016.8928370345184</v>
      </c>
      <c r="H12" s="36">
        <v>2192.3238169117326</v>
      </c>
      <c r="I12" s="36">
        <v>2541.3012318018932</v>
      </c>
      <c r="J12" s="36">
        <v>2871.6972844690631</v>
      </c>
      <c r="K12" s="37">
        <v>3477.8554724225105</v>
      </c>
    </row>
    <row r="13" spans="1:11" ht="15.75" thickBot="1">
      <c r="B13" s="34" t="s">
        <v>8</v>
      </c>
      <c r="C13" s="35"/>
      <c r="D13" s="36">
        <v>1196.9539544395543</v>
      </c>
      <c r="E13" s="36">
        <v>821.15986352521963</v>
      </c>
      <c r="F13" s="36">
        <v>748.80777043195644</v>
      </c>
      <c r="G13" s="36">
        <v>739.76869341379029</v>
      </c>
      <c r="H13" s="36">
        <v>715.50089094214525</v>
      </c>
      <c r="I13" s="36">
        <v>734.37878951769915</v>
      </c>
      <c r="J13" s="36">
        <v>729.97409091730299</v>
      </c>
      <c r="K13" s="37">
        <v>665.87674707588792</v>
      </c>
    </row>
    <row r="14" spans="1:11" ht="15.75" thickBot="1">
      <c r="B14" s="34" t="s">
        <v>9</v>
      </c>
      <c r="C14" s="35"/>
      <c r="D14" s="36">
        <v>18215.488114083251</v>
      </c>
      <c r="E14" s="36">
        <v>19257.640533363163</v>
      </c>
      <c r="F14" s="36">
        <v>18610.583927357744</v>
      </c>
      <c r="G14" s="36">
        <v>19663.904273014352</v>
      </c>
      <c r="H14" s="36">
        <v>20800.247557335249</v>
      </c>
      <c r="I14" s="36">
        <v>21469.05712912399</v>
      </c>
      <c r="J14" s="36">
        <v>22625.487532515068</v>
      </c>
      <c r="K14" s="37">
        <v>23103.898934936919</v>
      </c>
    </row>
    <row r="15" spans="1:11">
      <c r="A15" s="26"/>
      <c r="B15" s="38" t="s">
        <v>10</v>
      </c>
      <c r="C15" s="39"/>
      <c r="D15" s="40">
        <v>174597.42215655753</v>
      </c>
      <c r="E15" s="40">
        <v>203045.34381636421</v>
      </c>
      <c r="F15" s="40">
        <v>181708.29563475482</v>
      </c>
      <c r="G15" s="40">
        <v>184281.4192730576</v>
      </c>
      <c r="H15" s="40">
        <v>197258.05738722597</v>
      </c>
      <c r="I15" s="40">
        <v>207537.4029306634</v>
      </c>
      <c r="J15" s="40">
        <v>213827.20112279785</v>
      </c>
      <c r="K15" s="41">
        <v>236612.02662977</v>
      </c>
    </row>
    <row r="16" spans="1:11">
      <c r="B16" s="16" t="s">
        <v>11</v>
      </c>
      <c r="C16" s="9"/>
      <c r="D16" s="9">
        <v>157305.32287718402</v>
      </c>
      <c r="E16" s="9">
        <v>185759.3688326056</v>
      </c>
      <c r="F16" s="9">
        <v>162649.48426666562</v>
      </c>
      <c r="G16" s="9">
        <v>162723.56073274859</v>
      </c>
      <c r="H16" s="9">
        <v>171501.86010447409</v>
      </c>
      <c r="I16" s="9">
        <v>178170.7083500567</v>
      </c>
      <c r="J16" s="9">
        <v>180216.7550695558</v>
      </c>
      <c r="K16" s="14">
        <v>193200.1787020918</v>
      </c>
    </row>
    <row r="17" spans="2:11">
      <c r="B17" s="16" t="s">
        <v>12</v>
      </c>
      <c r="C17" s="9"/>
      <c r="D17" s="9">
        <v>3013.6086328363381</v>
      </c>
      <c r="E17" s="9">
        <v>3127.182298551822</v>
      </c>
      <c r="F17" s="9">
        <v>2557.0395231318234</v>
      </c>
      <c r="G17" s="9">
        <v>2690.3974753316611</v>
      </c>
      <c r="H17" s="9">
        <v>3318.5100375593724</v>
      </c>
      <c r="I17" s="9">
        <v>3805.0666684717485</v>
      </c>
      <c r="J17" s="9">
        <v>4301.9768360080125</v>
      </c>
      <c r="K17" s="14">
        <v>6163.7970375141449</v>
      </c>
    </row>
    <row r="18" spans="2:11">
      <c r="B18" s="16" t="s">
        <v>13</v>
      </c>
      <c r="C18" s="9"/>
      <c r="D18" s="9">
        <v>9821.5219940575098</v>
      </c>
      <c r="E18" s="9">
        <v>11020.870370381637</v>
      </c>
      <c r="F18" s="9">
        <v>12006.684672262209</v>
      </c>
      <c r="G18" s="9">
        <v>13880.592890604468</v>
      </c>
      <c r="H18" s="9">
        <v>16864.995955377988</v>
      </c>
      <c r="I18" s="9">
        <v>19268.719331591266</v>
      </c>
      <c r="J18" s="9">
        <v>22109.117591966864</v>
      </c>
      <c r="K18" s="14">
        <v>27259.945078028642</v>
      </c>
    </row>
    <row r="19" spans="2:11" ht="15.75" thickBot="1">
      <c r="B19" s="17" t="s">
        <v>14</v>
      </c>
      <c r="C19" s="10"/>
      <c r="D19" s="10">
        <v>4456.9686524796862</v>
      </c>
      <c r="E19" s="10">
        <v>3137.9223148251367</v>
      </c>
      <c r="F19" s="10">
        <v>4495.0871726951154</v>
      </c>
      <c r="G19" s="10">
        <v>4986.8681743728721</v>
      </c>
      <c r="H19" s="10">
        <v>5572.6912898145401</v>
      </c>
      <c r="I19" s="10">
        <v>6292.908580543728</v>
      </c>
      <c r="J19" s="10">
        <v>7199.3516252671989</v>
      </c>
      <c r="K19" s="15">
        <v>9988.105812135389</v>
      </c>
    </row>
    <row r="20" spans="2:11">
      <c r="B20" s="30" t="s">
        <v>55</v>
      </c>
      <c r="C20" s="31"/>
      <c r="D20" s="32">
        <f>SUM(D21:D31)</f>
        <v>70785.661691445857</v>
      </c>
      <c r="E20" s="32">
        <f t="shared" ref="E20:K20" si="2">SUM(E21:E31)</f>
        <v>72557.17893335181</v>
      </c>
      <c r="F20" s="32">
        <f t="shared" si="2"/>
        <v>76704.629338372702</v>
      </c>
      <c r="G20" s="32">
        <f t="shared" si="2"/>
        <v>85508.464943238985</v>
      </c>
      <c r="H20" s="32">
        <f t="shared" si="2"/>
        <v>88204.203633442186</v>
      </c>
      <c r="I20" s="32">
        <f t="shared" si="2"/>
        <v>95480.386585617147</v>
      </c>
      <c r="J20" s="32">
        <f t="shared" si="2"/>
        <v>120772.97221945281</v>
      </c>
      <c r="K20" s="33">
        <f t="shared" si="2"/>
        <v>143825.85584866264</v>
      </c>
    </row>
    <row r="21" spans="2:11">
      <c r="B21" s="16" t="s">
        <v>15</v>
      </c>
      <c r="C21" s="9"/>
      <c r="D21" s="9">
        <v>14326.486917637014</v>
      </c>
      <c r="E21" s="9">
        <v>15984.946531444044</v>
      </c>
      <c r="F21" s="9">
        <v>15613.515059155008</v>
      </c>
      <c r="G21" s="9">
        <v>15791.008314747049</v>
      </c>
      <c r="H21" s="9">
        <v>16483.41460612433</v>
      </c>
      <c r="I21" s="9">
        <v>16982.239862381153</v>
      </c>
      <c r="J21" s="9">
        <v>22204.423041724556</v>
      </c>
      <c r="K21" s="14">
        <v>23745.863504557012</v>
      </c>
    </row>
    <row r="22" spans="2:11">
      <c r="B22" s="16" t="s">
        <v>16</v>
      </c>
      <c r="C22" s="9"/>
      <c r="D22" s="9">
        <v>5549.9424021697132</v>
      </c>
      <c r="E22" s="9">
        <v>5488.4530666089531</v>
      </c>
      <c r="F22" s="9">
        <v>6902.730491840488</v>
      </c>
      <c r="G22" s="9">
        <v>7627.956628931528</v>
      </c>
      <c r="H22" s="9">
        <v>7526.1685559969637</v>
      </c>
      <c r="I22" s="9">
        <v>8738.2527842385043</v>
      </c>
      <c r="J22" s="9">
        <v>12112.586184650212</v>
      </c>
      <c r="K22" s="14">
        <v>13999.157748035344</v>
      </c>
    </row>
    <row r="23" spans="2:11">
      <c r="B23" s="16" t="s">
        <v>17</v>
      </c>
      <c r="C23" s="9"/>
      <c r="D23" s="9">
        <v>109.20151246006043</v>
      </c>
      <c r="E23" s="9">
        <v>119.8035839770975</v>
      </c>
      <c r="F23" s="9">
        <v>210.36270909438736</v>
      </c>
      <c r="G23" s="9">
        <v>163.10018605716212</v>
      </c>
      <c r="H23" s="9">
        <v>180.7912484371484</v>
      </c>
      <c r="I23" s="9">
        <v>288.88972603828375</v>
      </c>
      <c r="J23" s="9">
        <v>327.84442182633956</v>
      </c>
      <c r="K23" s="14">
        <v>356.92662328067314</v>
      </c>
    </row>
    <row r="24" spans="2:11">
      <c r="B24" s="16" t="s">
        <v>18</v>
      </c>
      <c r="C24" s="9"/>
      <c r="D24" s="9">
        <v>7315.7346392389791</v>
      </c>
      <c r="E24" s="9">
        <v>7437.0727102605979</v>
      </c>
      <c r="F24" s="9">
        <v>7986.6184015175431</v>
      </c>
      <c r="G24" s="9">
        <v>11198.982647715366</v>
      </c>
      <c r="H24" s="9">
        <v>11750.327351690043</v>
      </c>
      <c r="I24" s="9">
        <v>10430.541035656264</v>
      </c>
      <c r="J24" s="9">
        <v>12914.064402817465</v>
      </c>
      <c r="K24" s="14">
        <v>14533.803664782619</v>
      </c>
    </row>
    <row r="25" spans="2:11">
      <c r="B25" s="16" t="s">
        <v>19</v>
      </c>
      <c r="C25" s="9"/>
      <c r="D25" s="9">
        <v>5488.2071966072863</v>
      </c>
      <c r="E25" s="9">
        <v>5535.3741030062547</v>
      </c>
      <c r="F25" s="9">
        <v>4872.3450673149455</v>
      </c>
      <c r="G25" s="9">
        <v>4929.9218154654955</v>
      </c>
      <c r="H25" s="9">
        <v>4823.2535106846999</v>
      </c>
      <c r="I25" s="9">
        <v>6015.836881469646</v>
      </c>
      <c r="J25" s="9">
        <v>7462.6336153955181</v>
      </c>
      <c r="K25" s="14">
        <v>8250.0601047318742</v>
      </c>
    </row>
    <row r="26" spans="2:11">
      <c r="B26" s="16" t="s">
        <v>20</v>
      </c>
      <c r="C26" s="9"/>
      <c r="D26" s="9">
        <v>13965.391435822316</v>
      </c>
      <c r="E26" s="9">
        <v>13320.809144155641</v>
      </c>
      <c r="F26" s="9">
        <v>16901.77177254144</v>
      </c>
      <c r="G26" s="9">
        <v>19100.185915441882</v>
      </c>
      <c r="H26" s="9">
        <v>17817.705952641056</v>
      </c>
      <c r="I26" s="9">
        <v>18052.038597602586</v>
      </c>
      <c r="J26" s="9">
        <v>21572.367961303487</v>
      </c>
      <c r="K26" s="14">
        <v>23892.636648643391</v>
      </c>
    </row>
    <row r="27" spans="2:11">
      <c r="B27" s="16" t="s">
        <v>21</v>
      </c>
      <c r="C27" s="9"/>
      <c r="D27" s="9">
        <v>5549.1287603772143</v>
      </c>
      <c r="E27" s="9">
        <v>5669.4481976432335</v>
      </c>
      <c r="F27" s="9">
        <v>5773.902341684643</v>
      </c>
      <c r="G27" s="9">
        <v>6806.052402679743</v>
      </c>
      <c r="H27" s="9">
        <v>8238.4377829697769</v>
      </c>
      <c r="I27" s="9">
        <v>10610.694114661665</v>
      </c>
      <c r="J27" s="9">
        <v>13905.049336055354</v>
      </c>
      <c r="K27" s="14">
        <v>19093.508527926588</v>
      </c>
    </row>
    <row r="28" spans="2:11">
      <c r="B28" s="16" t="s">
        <v>22</v>
      </c>
      <c r="C28" s="9"/>
      <c r="D28" s="9">
        <v>1027.9789784021766</v>
      </c>
      <c r="E28" s="9">
        <v>677.1862154087936</v>
      </c>
      <c r="F28" s="9">
        <v>1025.7974127602745</v>
      </c>
      <c r="G28" s="9">
        <v>1104.3932857108664</v>
      </c>
      <c r="H28" s="9">
        <v>1335.4983846829778</v>
      </c>
      <c r="I28" s="9">
        <v>1358.782743373808</v>
      </c>
      <c r="J28" s="9">
        <v>1324.1001461363458</v>
      </c>
      <c r="K28" s="14">
        <v>1758.4714579906627</v>
      </c>
    </row>
    <row r="29" spans="2:11">
      <c r="B29" s="16" t="s">
        <v>23</v>
      </c>
      <c r="C29" s="9"/>
      <c r="D29" s="9">
        <v>3975.4049433868986</v>
      </c>
      <c r="E29" s="9">
        <v>4422.9900545759738</v>
      </c>
      <c r="F29" s="9">
        <v>4408.0592530576232</v>
      </c>
      <c r="G29" s="9">
        <v>4997.7275075154694</v>
      </c>
      <c r="H29" s="9">
        <v>5496.7886909398785</v>
      </c>
      <c r="I29" s="9">
        <v>6915.5159182259704</v>
      </c>
      <c r="J29" s="9">
        <v>8715.2540508438851</v>
      </c>
      <c r="K29" s="14">
        <v>10602.692226021883</v>
      </c>
    </row>
    <row r="30" spans="2:11">
      <c r="B30" s="16" t="s">
        <v>24</v>
      </c>
      <c r="C30" s="9"/>
      <c r="D30" s="9">
        <v>5082.6542992763971</v>
      </c>
      <c r="E30" s="9">
        <v>5346.9990386842428</v>
      </c>
      <c r="F30" s="9">
        <v>4936.1965068278314</v>
      </c>
      <c r="G30" s="9">
        <v>5910.3234320427055</v>
      </c>
      <c r="H30" s="9">
        <v>6499.9253100547921</v>
      </c>
      <c r="I30" s="9">
        <v>7690.0920105450614</v>
      </c>
      <c r="J30" s="9">
        <v>9575.5731758184174</v>
      </c>
      <c r="K30" s="14">
        <v>13299.306386179322</v>
      </c>
    </row>
    <row r="31" spans="2:11" ht="15.75" thickBot="1">
      <c r="B31" s="17" t="s">
        <v>25</v>
      </c>
      <c r="C31" s="10"/>
      <c r="D31" s="10">
        <v>8395.5306060677904</v>
      </c>
      <c r="E31" s="10">
        <v>8554.0962875869845</v>
      </c>
      <c r="F31" s="10">
        <v>8073.3303225785148</v>
      </c>
      <c r="G31" s="10">
        <v>7878.8128069317354</v>
      </c>
      <c r="H31" s="10">
        <v>8051.8922392205332</v>
      </c>
      <c r="I31" s="10">
        <v>8397.5029114242043</v>
      </c>
      <c r="J31" s="10">
        <v>10659.075882881234</v>
      </c>
      <c r="K31" s="15">
        <v>14293.428956513282</v>
      </c>
    </row>
    <row r="32" spans="2:11">
      <c r="B32" s="30" t="s">
        <v>45</v>
      </c>
      <c r="C32" s="31"/>
      <c r="D32" s="32">
        <f>SUM(D33:D35)</f>
        <v>20384.2755</v>
      </c>
      <c r="E32" s="32">
        <f t="shared" ref="E32:K32" si="3">SUM(E33:E35)</f>
        <v>22994.908921650007</v>
      </c>
      <c r="F32" s="32">
        <f t="shared" si="3"/>
        <v>24872.853147133028</v>
      </c>
      <c r="G32" s="32">
        <f t="shared" si="3"/>
        <v>26978.729464448435</v>
      </c>
      <c r="H32" s="32">
        <f t="shared" si="3"/>
        <v>31920.081373483499</v>
      </c>
      <c r="I32" s="32">
        <f t="shared" si="3"/>
        <v>34910.043176941421</v>
      </c>
      <c r="J32" s="32">
        <f t="shared" si="3"/>
        <v>40275.466188214377</v>
      </c>
      <c r="K32" s="33">
        <f t="shared" si="3"/>
        <v>48129.440910831283</v>
      </c>
    </row>
    <row r="33" spans="2:12">
      <c r="B33" s="16" t="s">
        <v>46</v>
      </c>
      <c r="C33" s="9"/>
      <c r="D33" s="9">
        <v>9956.6</v>
      </c>
      <c r="E33" s="9">
        <v>12047.42901632065</v>
      </c>
      <c r="F33" s="9">
        <v>13563.872251500286</v>
      </c>
      <c r="G33" s="9">
        <v>15164.833680865509</v>
      </c>
      <c r="H33" s="9">
        <v>18470.145738949286</v>
      </c>
      <c r="I33" s="9">
        <v>22003.250468915165</v>
      </c>
      <c r="J33" s="9">
        <v>24782.65066804858</v>
      </c>
      <c r="K33" s="14">
        <v>30246.370232585694</v>
      </c>
    </row>
    <row r="34" spans="2:12">
      <c r="B34" s="16" t="s">
        <v>47</v>
      </c>
      <c r="C34" s="9"/>
      <c r="D34" s="9">
        <v>7405.6754999999994</v>
      </c>
      <c r="E34" s="9">
        <v>8613.4580033657203</v>
      </c>
      <c r="F34" s="9">
        <v>8392.9694668184075</v>
      </c>
      <c r="G34" s="9">
        <v>8688.346564943904</v>
      </c>
      <c r="H34" s="9">
        <v>9993.1011063877922</v>
      </c>
      <c r="I34" s="9">
        <v>10340.055845916484</v>
      </c>
      <c r="J34" s="9">
        <v>10671.761966819917</v>
      </c>
      <c r="K34" s="14">
        <v>11835.78311370699</v>
      </c>
    </row>
    <row r="35" spans="2:12" ht="15.75" thickBot="1">
      <c r="B35" s="17" t="s">
        <v>48</v>
      </c>
      <c r="C35" s="10"/>
      <c r="D35" s="10">
        <v>3022</v>
      </c>
      <c r="E35" s="10">
        <v>2334.0219019636365</v>
      </c>
      <c r="F35" s="10">
        <v>2916.0114288143345</v>
      </c>
      <c r="G35" s="10">
        <v>3125.5492186390238</v>
      </c>
      <c r="H35" s="10">
        <v>3456.8345281464203</v>
      </c>
      <c r="I35" s="10">
        <v>2566.7368621097712</v>
      </c>
      <c r="J35" s="10">
        <v>4821.0535533458806</v>
      </c>
      <c r="K35" s="15">
        <v>6047.2875645385993</v>
      </c>
    </row>
    <row r="36" spans="2:12" ht="15.75" thickBot="1">
      <c r="B36" s="44" t="s">
        <v>26</v>
      </c>
      <c r="C36" s="28">
        <f>SUM(C37,C44)</f>
        <v>1620692</v>
      </c>
      <c r="D36" s="28">
        <f t="shared" ref="D36:K36" si="4">D37+D44</f>
        <v>827744.2</v>
      </c>
      <c r="E36" s="28">
        <f t="shared" si="4"/>
        <v>1039062.7232402756</v>
      </c>
      <c r="F36" s="28">
        <f t="shared" si="4"/>
        <v>884097.50603110215</v>
      </c>
      <c r="G36" s="28">
        <f t="shared" si="4"/>
        <v>745481.66809472034</v>
      </c>
      <c r="H36" s="28">
        <f t="shared" si="4"/>
        <v>460821.26973131381</v>
      </c>
      <c r="I36" s="28">
        <f t="shared" si="4"/>
        <v>422364.78322941344</v>
      </c>
      <c r="J36" s="28">
        <f t="shared" si="4"/>
        <v>438174.69959070912</v>
      </c>
      <c r="K36" s="29">
        <f t="shared" si="4"/>
        <v>502241.90497470717</v>
      </c>
    </row>
    <row r="37" spans="2:12">
      <c r="B37" s="38" t="s">
        <v>62</v>
      </c>
      <c r="C37" s="40">
        <v>1161000</v>
      </c>
      <c r="D37" s="40">
        <f>SUM(D38,D43)</f>
        <v>355006.2</v>
      </c>
      <c r="E37" s="40">
        <f t="shared" ref="E37:K37" si="5">SUM(E38,E43)</f>
        <v>515130.47883457498</v>
      </c>
      <c r="F37" s="40">
        <f t="shared" si="5"/>
        <v>386663.50962595694</v>
      </c>
      <c r="G37" s="40">
        <f t="shared" si="5"/>
        <v>238385.23260743392</v>
      </c>
      <c r="H37" s="40">
        <f t="shared" si="5"/>
        <v>-62982.107006649348</v>
      </c>
      <c r="I37" s="40">
        <f t="shared" si="5"/>
        <v>-115724.45662846287</v>
      </c>
      <c r="J37" s="40">
        <f t="shared" si="5"/>
        <v>-114285.94024848084</v>
      </c>
      <c r="K37" s="41">
        <f t="shared" si="5"/>
        <v>-87122.775192785877</v>
      </c>
    </row>
    <row r="38" spans="2:12" s="3" customFormat="1">
      <c r="B38" s="18" t="s">
        <v>61</v>
      </c>
      <c r="C38" s="11"/>
      <c r="D38" s="11">
        <v>344582.2</v>
      </c>
      <c r="E38" s="11">
        <v>503180.51961896196</v>
      </c>
      <c r="F38" s="11">
        <v>373912.59350055736</v>
      </c>
      <c r="G38" s="11">
        <v>225205.7010394214</v>
      </c>
      <c r="H38" s="11">
        <v>-77178.786330627016</v>
      </c>
      <c r="I38" s="11">
        <v>-129943.15093848394</v>
      </c>
      <c r="J38" s="11">
        <v>-129416.99434941495</v>
      </c>
      <c r="K38" s="19">
        <v>-102319.76595784494</v>
      </c>
      <c r="L38" s="4"/>
    </row>
    <row r="39" spans="2:12" s="3" customFormat="1">
      <c r="B39" s="13" t="s">
        <v>27</v>
      </c>
      <c r="C39" s="12"/>
      <c r="D39" s="21">
        <v>0</v>
      </c>
      <c r="E39" s="21">
        <v>0</v>
      </c>
      <c r="F39" s="21">
        <v>-9166.6666666666661</v>
      </c>
      <c r="G39" s="21">
        <v>-19800.000000000007</v>
      </c>
      <c r="H39" s="21">
        <v>-22586.666666666661</v>
      </c>
      <c r="I39" s="21">
        <v>-20203.333333333343</v>
      </c>
      <c r="J39" s="21">
        <v>-19250</v>
      </c>
      <c r="K39" s="22">
        <v>-19250</v>
      </c>
    </row>
    <row r="40" spans="2:12" s="3" customFormat="1">
      <c r="B40" s="13" t="s">
        <v>28</v>
      </c>
      <c r="C40" s="12"/>
      <c r="D40" s="21">
        <v>0</v>
      </c>
      <c r="E40" s="21">
        <v>-13276.613015454543</v>
      </c>
      <c r="F40" s="21">
        <v>-13210.803425454544</v>
      </c>
      <c r="G40" s="21">
        <v>-19783.300343181814</v>
      </c>
      <c r="H40" s="21">
        <v>-19684.585958181917</v>
      </c>
      <c r="I40" s="21">
        <v>-19684.585958181917</v>
      </c>
      <c r="J40" s="21">
        <v>-19684.585958181917</v>
      </c>
      <c r="K40" s="22">
        <v>-19684.585958181917</v>
      </c>
    </row>
    <row r="41" spans="2:12" s="3" customFormat="1">
      <c r="B41" s="13" t="s">
        <v>29</v>
      </c>
      <c r="C41" s="12"/>
      <c r="D41" s="21">
        <v>0</v>
      </c>
      <c r="E41" s="21">
        <v>-24838.734032250002</v>
      </c>
      <c r="F41" s="21">
        <v>-12860.05307398786</v>
      </c>
      <c r="G41" s="21">
        <v>-12215.365284063462</v>
      </c>
      <c r="H41" s="21">
        <v>-32114.083705778477</v>
      </c>
      <c r="I41" s="21">
        <v>-41523.964980302095</v>
      </c>
      <c r="J41" s="21">
        <v>-41951.141724566427</v>
      </c>
      <c r="K41" s="22">
        <v>-42296.603332996419</v>
      </c>
    </row>
    <row r="42" spans="2:12" s="3" customFormat="1">
      <c r="B42" s="13" t="s">
        <v>30</v>
      </c>
      <c r="C42" s="12"/>
      <c r="D42" s="21">
        <v>0</v>
      </c>
      <c r="E42" s="21">
        <v>0</v>
      </c>
      <c r="F42" s="21">
        <v>-45737.816666666658</v>
      </c>
      <c r="G42" s="21">
        <v>-91475.633333333317</v>
      </c>
      <c r="H42" s="21">
        <v>-137213.44999999995</v>
      </c>
      <c r="I42" s="21">
        <v>-182951.26666666658</v>
      </c>
      <c r="J42" s="21">
        <v>-182951.26666666658</v>
      </c>
      <c r="K42" s="22">
        <v>-155508.5766666666</v>
      </c>
    </row>
    <row r="43" spans="2:12">
      <c r="B43" s="16" t="s">
        <v>31</v>
      </c>
      <c r="C43" s="9"/>
      <c r="D43" s="11">
        <v>10424</v>
      </c>
      <c r="E43" s="11">
        <v>11949.959215613029</v>
      </c>
      <c r="F43" s="11">
        <v>12750.916125399559</v>
      </c>
      <c r="G43" s="11">
        <v>13179.53156801252</v>
      </c>
      <c r="H43" s="11">
        <v>14196.679323977665</v>
      </c>
      <c r="I43" s="11">
        <v>14218.694310021074</v>
      </c>
      <c r="J43" s="11">
        <v>15131.054100934114</v>
      </c>
      <c r="K43" s="19">
        <v>15196.990765059056</v>
      </c>
    </row>
    <row r="44" spans="2:12">
      <c r="B44" s="42" t="s">
        <v>63</v>
      </c>
      <c r="C44" s="40">
        <v>459692</v>
      </c>
      <c r="D44" s="40">
        <f>SUM(D45:D50)</f>
        <v>472738</v>
      </c>
      <c r="E44" s="40">
        <f t="shared" ref="E44:K44" si="6">SUM(E45:E50)</f>
        <v>523932.24440570071</v>
      </c>
      <c r="F44" s="40">
        <f t="shared" si="6"/>
        <v>497433.99640514521</v>
      </c>
      <c r="G44" s="40">
        <f t="shared" si="6"/>
        <v>507096.43548728642</v>
      </c>
      <c r="H44" s="40">
        <f t="shared" si="6"/>
        <v>523803.37673796318</v>
      </c>
      <c r="I44" s="40">
        <f t="shared" si="6"/>
        <v>538089.23985787632</v>
      </c>
      <c r="J44" s="40">
        <f t="shared" si="6"/>
        <v>552460.63983918994</v>
      </c>
      <c r="K44" s="41">
        <f t="shared" si="6"/>
        <v>589364.68016749306</v>
      </c>
    </row>
    <row r="45" spans="2:12">
      <c r="B45" s="16" t="s">
        <v>32</v>
      </c>
      <c r="C45" s="9"/>
      <c r="D45" s="9">
        <v>312424</v>
      </c>
      <c r="E45" s="9">
        <v>357587.01752675755</v>
      </c>
      <c r="F45" s="9">
        <v>349235.92880187568</v>
      </c>
      <c r="G45" s="9">
        <v>354907.74201898434</v>
      </c>
      <c r="H45" s="9">
        <v>364369.67195230769</v>
      </c>
      <c r="I45" s="9">
        <v>371894.40855813376</v>
      </c>
      <c r="J45" s="9">
        <v>379419.14516395982</v>
      </c>
      <c r="K45" s="14">
        <v>394447.23555080808</v>
      </c>
    </row>
    <row r="46" spans="2:12">
      <c r="B46" s="16" t="s">
        <v>33</v>
      </c>
      <c r="C46" s="9"/>
      <c r="D46" s="9">
        <v>20956.75</v>
      </c>
      <c r="E46" s="9">
        <v>21897.934112736843</v>
      </c>
      <c r="F46" s="9">
        <v>22210.151079581163</v>
      </c>
      <c r="G46" s="9">
        <v>22963.194613599531</v>
      </c>
      <c r="H46" s="9">
        <v>24219.449867938856</v>
      </c>
      <c r="I46" s="9">
        <v>25218.505025311839</v>
      </c>
      <c r="J46" s="9">
        <v>26217.560182684832</v>
      </c>
      <c r="K46" s="14">
        <v>28214.86745356593</v>
      </c>
    </row>
    <row r="47" spans="2:12">
      <c r="B47" s="16" t="s">
        <v>34</v>
      </c>
      <c r="C47" s="9"/>
      <c r="D47" s="9">
        <v>119899.25</v>
      </c>
      <c r="E47" s="9">
        <v>129475.49141721506</v>
      </c>
      <c r="F47" s="9">
        <v>126612.04124815467</v>
      </c>
      <c r="G47" s="9">
        <v>130396.05273659075</v>
      </c>
      <c r="H47" s="9">
        <v>137209.51862720115</v>
      </c>
      <c r="I47" s="9">
        <v>142325.54426247152</v>
      </c>
      <c r="J47" s="9">
        <v>149905.73928396968</v>
      </c>
      <c r="K47" s="14">
        <v>160437.0609487161</v>
      </c>
    </row>
    <row r="48" spans="2:12">
      <c r="B48" s="16" t="s">
        <v>35</v>
      </c>
      <c r="C48" s="9"/>
      <c r="D48" s="9">
        <v>12997.6</v>
      </c>
      <c r="E48" s="9">
        <v>13608.386190117131</v>
      </c>
      <c r="F48" s="9">
        <v>10432.671015842836</v>
      </c>
      <c r="G48" s="9">
        <v>8173.3670014315485</v>
      </c>
      <c r="H48" s="9">
        <v>6899.8204360161117</v>
      </c>
      <c r="I48" s="9">
        <v>6829.8746083149717</v>
      </c>
      <c r="J48" s="9">
        <v>6765.6620451794979</v>
      </c>
      <c r="K48" s="14">
        <v>7080.9810499192972</v>
      </c>
    </row>
    <row r="49" spans="2:11">
      <c r="B49" s="16" t="s">
        <v>36</v>
      </c>
      <c r="C49" s="9"/>
      <c r="D49" s="9">
        <v>6460.4000000000005</v>
      </c>
      <c r="E49" s="9">
        <v>6487.4151588741533</v>
      </c>
      <c r="F49" s="9">
        <v>3583.2042596908618</v>
      </c>
      <c r="G49" s="9">
        <v>3143.5313660753791</v>
      </c>
      <c r="H49" s="9">
        <v>2977.3012219323145</v>
      </c>
      <c r="I49" s="9">
        <v>0</v>
      </c>
      <c r="J49" s="9">
        <v>0</v>
      </c>
      <c r="K49" s="14">
        <v>0</v>
      </c>
    </row>
    <row r="50" spans="2:11" ht="15.75" thickBot="1">
      <c r="B50" s="17" t="s">
        <v>37</v>
      </c>
      <c r="C50" s="10"/>
      <c r="D50" s="10">
        <v>0</v>
      </c>
      <c r="E50" s="10">
        <v>-5124</v>
      </c>
      <c r="F50" s="10">
        <v>-14640</v>
      </c>
      <c r="G50" s="10">
        <v>-12487.452249395059</v>
      </c>
      <c r="H50" s="10">
        <v>-11872.385367432931</v>
      </c>
      <c r="I50" s="10">
        <v>-8179.0925963556683</v>
      </c>
      <c r="J50" s="10">
        <v>-9847.4668366038895</v>
      </c>
      <c r="K50" s="15">
        <v>-815.4648355163057</v>
      </c>
    </row>
    <row r="51" spans="2:11" ht="15.75" thickBot="1">
      <c r="B51" s="27" t="s">
        <v>56</v>
      </c>
      <c r="C51" s="28">
        <v>59613</v>
      </c>
      <c r="D51" s="28">
        <f>D52+D56</f>
        <v>71044.84150000001</v>
      </c>
      <c r="E51" s="28">
        <f t="shared" ref="E51:K51" si="7">E52+E56</f>
        <v>75747.197499999995</v>
      </c>
      <c r="F51" s="28">
        <f t="shared" si="7"/>
        <v>79323.866999999998</v>
      </c>
      <c r="G51" s="28">
        <f t="shared" si="7"/>
        <v>93251.083499999993</v>
      </c>
      <c r="H51" s="28">
        <f t="shared" si="7"/>
        <v>110665.43700000001</v>
      </c>
      <c r="I51" s="28">
        <f t="shared" si="7"/>
        <v>128499.31450000001</v>
      </c>
      <c r="J51" s="28">
        <f t="shared" si="7"/>
        <v>147623.39549999998</v>
      </c>
      <c r="K51" s="29">
        <f t="shared" si="7"/>
        <v>190061.48849999998</v>
      </c>
    </row>
    <row r="52" spans="2:11">
      <c r="B52" s="42" t="s">
        <v>38</v>
      </c>
      <c r="C52" s="40"/>
      <c r="D52" s="40">
        <f>SUM(D53:D55)</f>
        <v>37334.591500000002</v>
      </c>
      <c r="E52" s="40">
        <f t="shared" ref="E52:K52" si="8">SUM(E53:E55)</f>
        <v>43761.697499999995</v>
      </c>
      <c r="F52" s="40">
        <f t="shared" si="8"/>
        <v>47369.366999999998</v>
      </c>
      <c r="G52" s="40">
        <f t="shared" si="8"/>
        <v>54747.583499999993</v>
      </c>
      <c r="H52" s="40">
        <f t="shared" si="8"/>
        <v>65332.937000000005</v>
      </c>
      <c r="I52" s="40">
        <f t="shared" si="8"/>
        <v>77880.814500000008</v>
      </c>
      <c r="J52" s="40">
        <f t="shared" si="8"/>
        <v>92078.395499999999</v>
      </c>
      <c r="K52" s="41">
        <f t="shared" si="8"/>
        <v>126534.98849999999</v>
      </c>
    </row>
    <row r="53" spans="2:11">
      <c r="B53" s="16" t="s">
        <v>39</v>
      </c>
      <c r="C53" s="9"/>
      <c r="D53" s="9">
        <v>37156</v>
      </c>
      <c r="E53" s="9">
        <v>43578.36</v>
      </c>
      <c r="F53" s="9">
        <v>47180</v>
      </c>
      <c r="G53" s="9">
        <v>54525.52</v>
      </c>
      <c r="H53" s="9">
        <v>65079.280000000006</v>
      </c>
      <c r="I53" s="9">
        <v>77602.840000000011</v>
      </c>
      <c r="J53" s="9">
        <v>91777.279999999999</v>
      </c>
      <c r="K53" s="14">
        <v>126196.84</v>
      </c>
    </row>
    <row r="54" spans="2:11">
      <c r="B54" s="16" t="s">
        <v>40</v>
      </c>
      <c r="C54" s="9"/>
      <c r="D54" s="9">
        <v>40.122</v>
      </c>
      <c r="E54" s="9">
        <v>41.965000000000003</v>
      </c>
      <c r="F54" s="9">
        <v>47.464500000000001</v>
      </c>
      <c r="G54" s="9">
        <v>52.020499999999998</v>
      </c>
      <c r="H54" s="9">
        <v>55.483499999999999</v>
      </c>
      <c r="I54" s="9">
        <v>57.896500000000003</v>
      </c>
      <c r="J54" s="9">
        <v>59.133000000000003</v>
      </c>
      <c r="K54" s="14">
        <v>57.826500000000003</v>
      </c>
    </row>
    <row r="55" spans="2:11">
      <c r="B55" s="16" t="s">
        <v>41</v>
      </c>
      <c r="C55" s="9"/>
      <c r="D55" s="9">
        <v>138.46950000000001</v>
      </c>
      <c r="E55" s="9">
        <v>141.3725</v>
      </c>
      <c r="F55" s="9">
        <v>141.9025</v>
      </c>
      <c r="G55" s="9">
        <v>170.04300000000001</v>
      </c>
      <c r="H55" s="9">
        <v>198.17350000000002</v>
      </c>
      <c r="I55" s="9">
        <v>220.078</v>
      </c>
      <c r="J55" s="9">
        <v>241.98249999999999</v>
      </c>
      <c r="K55" s="14">
        <v>280.322</v>
      </c>
    </row>
    <row r="56" spans="2:11">
      <c r="B56" s="42" t="s">
        <v>42</v>
      </c>
      <c r="C56" s="43"/>
      <c r="D56" s="40">
        <f>SUM(D57:D58)</f>
        <v>33710.25</v>
      </c>
      <c r="E56" s="40">
        <f t="shared" ref="E56:K56" si="9">SUM(E57:E58)</f>
        <v>31985.5</v>
      </c>
      <c r="F56" s="40">
        <f t="shared" si="9"/>
        <v>31954.5</v>
      </c>
      <c r="G56" s="40">
        <f t="shared" si="9"/>
        <v>38503.5</v>
      </c>
      <c r="H56" s="40">
        <f t="shared" si="9"/>
        <v>45332.5</v>
      </c>
      <c r="I56" s="40">
        <f t="shared" si="9"/>
        <v>50618.5</v>
      </c>
      <c r="J56" s="40">
        <f t="shared" si="9"/>
        <v>55545</v>
      </c>
      <c r="K56" s="41">
        <f t="shared" si="9"/>
        <v>63526.5</v>
      </c>
    </row>
    <row r="57" spans="2:11">
      <c r="B57" s="16" t="s">
        <v>43</v>
      </c>
      <c r="C57" s="9"/>
      <c r="D57" s="9">
        <v>16269.049999999997</v>
      </c>
      <c r="E57" s="9">
        <v>15549.5</v>
      </c>
      <c r="F57" s="9">
        <v>16050.5</v>
      </c>
      <c r="G57" s="9">
        <v>17475.5</v>
      </c>
      <c r="H57" s="9">
        <v>18648.5</v>
      </c>
      <c r="I57" s="9">
        <v>19510.5</v>
      </c>
      <c r="J57" s="9">
        <v>19761</v>
      </c>
      <c r="K57" s="14">
        <v>19762.5</v>
      </c>
    </row>
    <row r="58" spans="2:11" ht="15.75" thickBot="1">
      <c r="B58" s="17" t="s">
        <v>44</v>
      </c>
      <c r="C58" s="10"/>
      <c r="D58" s="10">
        <v>17441.2</v>
      </c>
      <c r="E58" s="10">
        <v>16436</v>
      </c>
      <c r="F58" s="10">
        <v>15904</v>
      </c>
      <c r="G58" s="10">
        <v>21028</v>
      </c>
      <c r="H58" s="10">
        <v>26684</v>
      </c>
      <c r="I58" s="10">
        <v>31108</v>
      </c>
      <c r="J58" s="10">
        <v>35784</v>
      </c>
      <c r="K58" s="15">
        <v>43764</v>
      </c>
    </row>
    <row r="59" spans="2:11" ht="15.75" thickBot="1">
      <c r="B59" s="44" t="s">
        <v>49</v>
      </c>
      <c r="C59" s="28">
        <v>79972</v>
      </c>
      <c r="D59" s="28">
        <f>SUM(D60:D67)</f>
        <v>90828.605453036755</v>
      </c>
      <c r="E59" s="28">
        <f t="shared" ref="E59:K59" si="10">SUM(E60:E67)</f>
        <v>92708.444320957467</v>
      </c>
      <c r="F59" s="28">
        <f t="shared" si="10"/>
        <v>102317.70183742559</v>
      </c>
      <c r="G59" s="28">
        <f t="shared" si="10"/>
        <v>116721.77038765939</v>
      </c>
      <c r="H59" s="28">
        <f t="shared" si="10"/>
        <v>120447.90073484363</v>
      </c>
      <c r="I59" s="28">
        <f t="shared" si="10"/>
        <v>132232.5292094592</v>
      </c>
      <c r="J59" s="28">
        <f t="shared" si="10"/>
        <v>162210.02921451436</v>
      </c>
      <c r="K59" s="29">
        <f t="shared" si="10"/>
        <v>184409.09163501943</v>
      </c>
    </row>
    <row r="60" spans="2:11">
      <c r="B60" s="16" t="s">
        <v>50</v>
      </c>
      <c r="C60" s="9"/>
      <c r="D60" s="9">
        <v>30694.1</v>
      </c>
      <c r="E60" s="9">
        <v>32291.984759020095</v>
      </c>
      <c r="F60" s="9">
        <v>33635.41843244325</v>
      </c>
      <c r="G60" s="9">
        <v>35723.508682910084</v>
      </c>
      <c r="H60" s="9">
        <v>35796.399632481407</v>
      </c>
      <c r="I60" s="9">
        <v>37453.752044844063</v>
      </c>
      <c r="J60" s="9">
        <v>47324.437234491685</v>
      </c>
      <c r="K60" s="14">
        <v>54254.111898733718</v>
      </c>
    </row>
    <row r="61" spans="2:11">
      <c r="B61" s="16" t="s">
        <v>16</v>
      </c>
      <c r="C61" s="9"/>
      <c r="D61" s="9">
        <v>39446.014927613651</v>
      </c>
      <c r="E61" s="9">
        <v>41947.707622092363</v>
      </c>
      <c r="F61" s="9">
        <v>46751.757306723797</v>
      </c>
      <c r="G61" s="9">
        <v>54214.352255899328</v>
      </c>
      <c r="H61" s="9">
        <v>54439.373224121802</v>
      </c>
      <c r="I61" s="9">
        <v>59839.607171595286</v>
      </c>
      <c r="J61" s="9">
        <v>72998.82749746737</v>
      </c>
      <c r="K61" s="14">
        <v>80064.262429408176</v>
      </c>
    </row>
    <row r="62" spans="2:11">
      <c r="B62" s="16" t="s">
        <v>51</v>
      </c>
      <c r="C62" s="9"/>
      <c r="D62" s="9">
        <v>1357.4103882810757</v>
      </c>
      <c r="E62" s="9">
        <v>908.96493842355085</v>
      </c>
      <c r="F62" s="9">
        <v>1040.5158211528956</v>
      </c>
      <c r="G62" s="9">
        <v>860.17242962445277</v>
      </c>
      <c r="H62" s="9">
        <v>993.24688013577054</v>
      </c>
      <c r="I62" s="9">
        <v>941.88558510778148</v>
      </c>
      <c r="J62" s="9">
        <v>1031.6656030947322</v>
      </c>
      <c r="K62" s="14">
        <v>1251.2847608670031</v>
      </c>
    </row>
    <row r="63" spans="2:11">
      <c r="B63" s="16" t="s">
        <v>19</v>
      </c>
      <c r="C63" s="9"/>
      <c r="D63" s="9">
        <v>4352.0246079402177</v>
      </c>
      <c r="E63" s="9">
        <v>4330.6038304451431</v>
      </c>
      <c r="F63" s="9">
        <v>5208.6040023033211</v>
      </c>
      <c r="G63" s="9">
        <v>6107.4602339007333</v>
      </c>
      <c r="H63" s="9">
        <v>6202.2540922007256</v>
      </c>
      <c r="I63" s="9">
        <v>6951.5034579851272</v>
      </c>
      <c r="J63" s="9">
        <v>8585.706286559318</v>
      </c>
      <c r="K63" s="14">
        <v>9693.8820136157192</v>
      </c>
    </row>
    <row r="64" spans="2:11">
      <c r="B64" s="16" t="s">
        <v>52</v>
      </c>
      <c r="C64" s="9"/>
      <c r="D64" s="9">
        <v>2543.4452498231826</v>
      </c>
      <c r="E64" s="9">
        <v>1277.0080052096991</v>
      </c>
      <c r="F64" s="9">
        <v>2270.4420119747765</v>
      </c>
      <c r="G64" s="9">
        <v>2600.6881228074717</v>
      </c>
      <c r="H64" s="9">
        <v>2490.4668320865057</v>
      </c>
      <c r="I64" s="9">
        <v>2848.3727059319926</v>
      </c>
      <c r="J64" s="9">
        <v>3550.1456914514683</v>
      </c>
      <c r="K64" s="14">
        <v>3966.2425812562319</v>
      </c>
    </row>
    <row r="65" spans="2:11">
      <c r="B65" s="16" t="s">
        <v>53</v>
      </c>
      <c r="C65" s="9"/>
      <c r="D65" s="9">
        <v>3563.6619652038112</v>
      </c>
      <c r="E65" s="9">
        <v>3371.9638975671546</v>
      </c>
      <c r="F65" s="9">
        <v>3844.2234245899926</v>
      </c>
      <c r="G65" s="9">
        <v>4193.6982813709019</v>
      </c>
      <c r="H65" s="9">
        <v>4091.6932110856342</v>
      </c>
      <c r="I65" s="9">
        <v>4368.4357097613556</v>
      </c>
      <c r="J65" s="9">
        <v>5416.8602801040806</v>
      </c>
      <c r="K65" s="14">
        <v>5406.9927403836027</v>
      </c>
    </row>
    <row r="66" spans="2:11">
      <c r="B66" s="16" t="s">
        <v>54</v>
      </c>
      <c r="C66" s="9"/>
      <c r="D66" s="9">
        <v>679.2244020598805</v>
      </c>
      <c r="E66" s="9">
        <v>697.54743435759951</v>
      </c>
      <c r="F66" s="9">
        <v>649.16084691996139</v>
      </c>
      <c r="G66" s="9">
        <v>673.37949032555298</v>
      </c>
      <c r="H66" s="9">
        <v>743.74830100611621</v>
      </c>
      <c r="I66" s="9">
        <v>790.27195607576164</v>
      </c>
      <c r="J66" s="9">
        <v>832.16347308194429</v>
      </c>
      <c r="K66" s="14">
        <v>831.0508016701541</v>
      </c>
    </row>
    <row r="67" spans="2:11" ht="15.75" thickBot="1">
      <c r="B67" s="17" t="s">
        <v>57</v>
      </c>
      <c r="C67" s="10"/>
      <c r="D67" s="9">
        <v>8192.7239121149669</v>
      </c>
      <c r="E67" s="9">
        <v>7882.6638338418607</v>
      </c>
      <c r="F67" s="9">
        <v>8917.5799913175833</v>
      </c>
      <c r="G67" s="9">
        <v>12348.510890820862</v>
      </c>
      <c r="H67" s="9">
        <v>15690.718561725675</v>
      </c>
      <c r="I67" s="9">
        <v>19038.700578157823</v>
      </c>
      <c r="J67" s="9">
        <v>22470.223148263743</v>
      </c>
      <c r="K67" s="14">
        <v>28941.264409084823</v>
      </c>
    </row>
    <row r="68" spans="2:11" ht="15.75" thickBot="1">
      <c r="B68" s="45" t="s">
        <v>59</v>
      </c>
      <c r="C68" s="28">
        <f>C4+C36+C51+C59</f>
        <v>2077262</v>
      </c>
      <c r="D68" s="28">
        <f>D4+D36+D51+D59</f>
        <v>1363718.8004534098</v>
      </c>
      <c r="E68" s="28">
        <f t="shared" ref="E68:K68" si="11">E4+E36+E51+E59</f>
        <v>1661839.1883874368</v>
      </c>
      <c r="F68" s="28">
        <f t="shared" si="11"/>
        <v>1456931.5778205106</v>
      </c>
      <c r="G68" s="28">
        <f t="shared" si="11"/>
        <v>1367119.6631265304</v>
      </c>
      <c r="H68" s="28">
        <f t="shared" si="11"/>
        <v>1138191.0554311902</v>
      </c>
      <c r="I68" s="28">
        <f t="shared" si="11"/>
        <v>1151551.848402679</v>
      </c>
      <c r="J68" s="28">
        <f t="shared" si="11"/>
        <v>1289859.7913343534</v>
      </c>
      <c r="K68" s="29">
        <f t="shared" si="11"/>
        <v>1484013.6389025766</v>
      </c>
    </row>
    <row r="69" spans="2:11">
      <c r="G69" s="7"/>
    </row>
    <row r="71" spans="2:11">
      <c r="C71" s="2"/>
      <c r="H71"/>
      <c r="I71"/>
      <c r="J71"/>
      <c r="K71"/>
    </row>
    <row r="72" spans="2:11">
      <c r="C72" s="2"/>
      <c r="H72"/>
      <c r="I72"/>
      <c r="J72"/>
      <c r="K72"/>
    </row>
    <row r="73" spans="2:11">
      <c r="B73" s="8"/>
      <c r="C73" s="2"/>
      <c r="G73"/>
      <c r="H73"/>
      <c r="I73"/>
      <c r="J73"/>
      <c r="K73"/>
    </row>
    <row r="74" spans="2:11">
      <c r="B74" s="11"/>
      <c r="C74" s="2"/>
      <c r="G74"/>
      <c r="H74"/>
      <c r="I74"/>
      <c r="J74"/>
      <c r="K74"/>
    </row>
    <row r="75" spans="2:11">
      <c r="B75" s="2"/>
      <c r="C75" s="2"/>
      <c r="F75"/>
      <c r="G75"/>
      <c r="H75"/>
      <c r="I75"/>
      <c r="J75"/>
      <c r="K75"/>
    </row>
    <row r="76" spans="2:11">
      <c r="B76" s="2"/>
      <c r="C76" s="2"/>
      <c r="F76"/>
      <c r="G76"/>
      <c r="H76"/>
      <c r="I76"/>
      <c r="J76"/>
      <c r="K76"/>
    </row>
    <row r="77" spans="2:11">
      <c r="B77" s="2"/>
      <c r="C77" s="2"/>
      <c r="F77"/>
      <c r="G77"/>
      <c r="H77"/>
      <c r="I77"/>
      <c r="J77"/>
      <c r="K77"/>
    </row>
    <row r="78" spans="2:11">
      <c r="B78" s="2"/>
      <c r="C78" s="2"/>
      <c r="F78"/>
      <c r="G78"/>
      <c r="H78"/>
      <c r="I78"/>
      <c r="J78"/>
      <c r="K78"/>
    </row>
    <row r="79" spans="2:11">
      <c r="B79" s="2"/>
      <c r="C79" s="2"/>
      <c r="F79"/>
      <c r="G79"/>
      <c r="H79"/>
      <c r="I79"/>
      <c r="J79"/>
      <c r="K79"/>
    </row>
    <row r="80" spans="2:11">
      <c r="B80" s="2"/>
      <c r="C80" s="2"/>
      <c r="F80"/>
      <c r="G80"/>
      <c r="H80"/>
      <c r="I80"/>
      <c r="J80"/>
      <c r="K80"/>
    </row>
    <row r="81" spans="2:11">
      <c r="B81" s="2"/>
      <c r="C81" s="2"/>
      <c r="F81"/>
      <c r="G81"/>
      <c r="H81"/>
      <c r="I81"/>
      <c r="J81"/>
      <c r="K81"/>
    </row>
    <row r="82" spans="2:11">
      <c r="B82" s="2"/>
      <c r="C82" s="2"/>
      <c r="F82"/>
      <c r="G82"/>
      <c r="H82"/>
      <c r="I82"/>
      <c r="J82"/>
      <c r="K82"/>
    </row>
    <row r="83" spans="2:11">
      <c r="B83" s="2"/>
      <c r="C83" s="2"/>
      <c r="F83"/>
      <c r="G83"/>
      <c r="H83"/>
      <c r="I83"/>
      <c r="J83"/>
      <c r="K83"/>
    </row>
    <row r="84" spans="2:11">
      <c r="B84" s="2"/>
      <c r="C84" s="2"/>
      <c r="F84"/>
      <c r="G84"/>
      <c r="H84"/>
      <c r="I84"/>
      <c r="J84"/>
      <c r="K84"/>
    </row>
    <row r="85" spans="2:11">
      <c r="B85" s="2"/>
      <c r="C85" s="2"/>
      <c r="G85"/>
      <c r="H85"/>
      <c r="I85"/>
      <c r="J85"/>
      <c r="K85"/>
    </row>
    <row r="86" spans="2:11">
      <c r="B86" s="2"/>
      <c r="C86" s="2"/>
      <c r="G86"/>
      <c r="H86"/>
      <c r="I86"/>
      <c r="J86"/>
      <c r="K86"/>
    </row>
    <row r="87" spans="2:11">
      <c r="C87" s="2"/>
      <c r="H87"/>
      <c r="I87"/>
      <c r="J87"/>
      <c r="K87"/>
    </row>
    <row r="88" spans="2:11">
      <c r="C88" s="2"/>
      <c r="H88"/>
      <c r="I88"/>
      <c r="J88"/>
      <c r="K88"/>
    </row>
    <row r="89" spans="2:11">
      <c r="C89" s="2"/>
      <c r="H89"/>
      <c r="I89"/>
      <c r="J89"/>
      <c r="K89"/>
    </row>
    <row r="90" spans="2:11">
      <c r="C90" s="2"/>
      <c r="H90"/>
      <c r="I90"/>
      <c r="J90"/>
      <c r="K90"/>
    </row>
    <row r="91" spans="2:11">
      <c r="C91" s="2"/>
      <c r="H91"/>
      <c r="I91"/>
      <c r="J91"/>
      <c r="K91"/>
    </row>
    <row r="92" spans="2:11">
      <c r="C92" s="2"/>
      <c r="H92"/>
      <c r="I92"/>
      <c r="J92"/>
      <c r="K92"/>
    </row>
  </sheetData>
  <mergeCells count="2">
    <mergeCell ref="B2:B3"/>
    <mergeCell ref="C3:K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FINAL IES2 (3a CN)</vt:lpstr>
      <vt:lpstr>FINAL IES2 (2a CN)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2016-10-21T12:52:28Z</dcterms:created>
  <dcterms:modified xsi:type="dcterms:W3CDTF">2017-01-27T13:57:21Z</dcterms:modified>
</cp:coreProperties>
</file>